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218\dokumenty\Verejné obstarávanie - Pracovné materiály\Červenica\MŠ Červenica\"/>
    </mc:Choice>
  </mc:AlternateContent>
  <xr:revisionPtr revIDLastSave="0" documentId="13_ncr:1_{68155B98-05AA-4A6E-AD6B-3AD320F5CE73}" xr6:coauthVersionLast="47" xr6:coauthVersionMax="47" xr10:uidLastSave="{00000000-0000-0000-0000-000000000000}"/>
  <bookViews>
    <workbookView xWindow="-120" yWindow="-120" windowWidth="20730" windowHeight="11160" xr2:uid="{E91A5E17-B441-4187-B018-2E81361FD517}"/>
  </bookViews>
  <sheets>
    <sheet name="Rekapitulácia" sheetId="1" r:id="rId1"/>
    <sheet name="Krycí list stavby" sheetId="2" r:id="rId2"/>
    <sheet name="Kryci_list 6152" sheetId="3" r:id="rId3"/>
    <sheet name="Rekap 6152" sheetId="4" r:id="rId4"/>
    <sheet name="SO 6152" sheetId="5" r:id="rId5"/>
    <sheet name="Kryci_list 6173" sheetId="6" r:id="rId6"/>
    <sheet name="Rekap 6173" sheetId="7" r:id="rId7"/>
    <sheet name="SO 6173" sheetId="8" r:id="rId8"/>
    <sheet name="Kryci_list 6188" sheetId="9" r:id="rId9"/>
    <sheet name="Rekap 6188" sheetId="10" r:id="rId10"/>
    <sheet name="SO 6188" sheetId="11" r:id="rId11"/>
    <sheet name="Kryci_list 6189" sheetId="12" r:id="rId12"/>
    <sheet name="Rekap 6189" sheetId="13" r:id="rId13"/>
    <sheet name="SO 6189" sheetId="14" r:id="rId14"/>
    <sheet name="Kryci_list 6190" sheetId="15" r:id="rId15"/>
    <sheet name="Rekap 6190" sheetId="16" r:id="rId16"/>
    <sheet name="SO 6190" sheetId="17" r:id="rId17"/>
    <sheet name="Kryci_list 6191" sheetId="18" r:id="rId18"/>
    <sheet name="Rekap 6191" sheetId="19" r:id="rId19"/>
    <sheet name="SO 6191" sheetId="20" r:id="rId20"/>
    <sheet name="Kryci_list 6192" sheetId="21" r:id="rId21"/>
    <sheet name="Rekap 6192" sheetId="22" r:id="rId22"/>
    <sheet name="SO 6192" sheetId="23" r:id="rId23"/>
    <sheet name="Kryci_list 6193" sheetId="24" r:id="rId24"/>
    <sheet name="Rekap 6193" sheetId="25" r:id="rId25"/>
    <sheet name="SO 6193" sheetId="26" r:id="rId26"/>
  </sheets>
  <definedNames>
    <definedName name="_xlnm.Print_Titles" localSheetId="3">'Rekap 6152'!$9:$9</definedName>
    <definedName name="_xlnm.Print_Titles" localSheetId="6">'Rekap 6173'!$9:$9</definedName>
    <definedName name="_xlnm.Print_Titles" localSheetId="9">'Rekap 6188'!$9:$9</definedName>
    <definedName name="_xlnm.Print_Titles" localSheetId="12">'Rekap 6189'!$9:$9</definedName>
    <definedName name="_xlnm.Print_Titles" localSheetId="15">'Rekap 6190'!$9:$9</definedName>
    <definedName name="_xlnm.Print_Titles" localSheetId="18">'Rekap 6191'!$9:$9</definedName>
    <definedName name="_xlnm.Print_Titles" localSheetId="21">'Rekap 6192'!$9:$9</definedName>
    <definedName name="_xlnm.Print_Titles" localSheetId="24">'Rekap 6193'!$9:$9</definedName>
    <definedName name="_xlnm.Print_Titles" localSheetId="4">'SO 6152'!$8:$8</definedName>
    <definedName name="_xlnm.Print_Titles" localSheetId="7">'SO 6173'!$8:$8</definedName>
    <definedName name="_xlnm.Print_Titles" localSheetId="10">'SO 6188'!$8:$8</definedName>
    <definedName name="_xlnm.Print_Titles" localSheetId="13">'SO 6189'!$8:$8</definedName>
    <definedName name="_xlnm.Print_Titles" localSheetId="16">'SO 6190'!$8:$8</definedName>
    <definedName name="_xlnm.Print_Titles" localSheetId="19">'SO 6191'!$8:$8</definedName>
    <definedName name="_xlnm.Print_Titles" localSheetId="22">'SO 6192'!$8:$8</definedName>
    <definedName name="_xlnm.Print_Titles" localSheetId="25">'SO 6193'!$8:$8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30" i="2"/>
  <c r="J29" i="2"/>
  <c r="I30" i="2"/>
  <c r="I29" i="2"/>
  <c r="J24" i="2"/>
  <c r="F24" i="2"/>
  <c r="J23" i="2"/>
  <c r="F23" i="2"/>
  <c r="J22" i="2"/>
  <c r="F22" i="2"/>
  <c r="J28" i="2"/>
  <c r="J20" i="2"/>
  <c r="J18" i="2"/>
  <c r="J17" i="2"/>
  <c r="J16" i="2"/>
  <c r="F20" i="2"/>
  <c r="F19" i="2"/>
  <c r="E19" i="2"/>
  <c r="D19" i="2"/>
  <c r="F18" i="2"/>
  <c r="E18" i="2"/>
  <c r="D18" i="2"/>
  <c r="F17" i="2"/>
  <c r="E17" i="2"/>
  <c r="D17" i="2"/>
  <c r="F16" i="2"/>
  <c r="E16" i="2"/>
  <c r="D16" i="2"/>
  <c r="G18" i="1"/>
  <c r="B17" i="1"/>
  <c r="G17" i="1"/>
  <c r="G16" i="1"/>
  <c r="B16" i="1"/>
  <c r="G15" i="1"/>
  <c r="F15" i="1"/>
  <c r="E15" i="1"/>
  <c r="D15" i="1"/>
  <c r="C15" i="1"/>
  <c r="B15" i="1"/>
  <c r="G14" i="1"/>
  <c r="C14" i="1"/>
  <c r="E14" i="1"/>
  <c r="G13" i="1"/>
  <c r="C13" i="1"/>
  <c r="E13" i="1"/>
  <c r="G12" i="1"/>
  <c r="C12" i="1"/>
  <c r="E12" i="1"/>
  <c r="G11" i="1"/>
  <c r="C11" i="1"/>
  <c r="E11" i="1"/>
  <c r="G10" i="1"/>
  <c r="C10" i="1"/>
  <c r="E10" i="1"/>
  <c r="G9" i="1"/>
  <c r="C9" i="1"/>
  <c r="E9" i="1"/>
  <c r="G8" i="1"/>
  <c r="C8" i="1"/>
  <c r="E8" i="1"/>
  <c r="G7" i="1"/>
  <c r="C7" i="1"/>
  <c r="E7" i="1"/>
  <c r="J17" i="24"/>
  <c r="K14" i="1"/>
  <c r="B14" i="1"/>
  <c r="J30" i="24"/>
  <c r="I30" i="24"/>
  <c r="Z45" i="26"/>
  <c r="V42" i="26"/>
  <c r="F15" i="25" s="1"/>
  <c r="G42" i="26"/>
  <c r="I42" i="26"/>
  <c r="D15" i="25" s="1"/>
  <c r="K41" i="26"/>
  <c r="J41" i="26"/>
  <c r="S41" i="26"/>
  <c r="S42" i="26" s="1"/>
  <c r="E15" i="25" s="1"/>
  <c r="M41" i="26"/>
  <c r="M42" i="26" s="1"/>
  <c r="C15" i="25" s="1"/>
  <c r="L41" i="26"/>
  <c r="L42" i="26" s="1"/>
  <c r="B15" i="25" s="1"/>
  <c r="I41" i="26"/>
  <c r="F14" i="25"/>
  <c r="S38" i="26"/>
  <c r="E14" i="25" s="1"/>
  <c r="V38" i="26"/>
  <c r="K37" i="26"/>
  <c r="J37" i="26"/>
  <c r="S37" i="26"/>
  <c r="M37" i="26"/>
  <c r="L37" i="26"/>
  <c r="I37" i="26"/>
  <c r="K36" i="26"/>
  <c r="J36" i="26"/>
  <c r="S36" i="26"/>
  <c r="M36" i="26"/>
  <c r="L36" i="26"/>
  <c r="I36" i="26"/>
  <c r="K35" i="26"/>
  <c r="J35" i="26"/>
  <c r="S35" i="26"/>
  <c r="M35" i="26"/>
  <c r="L35" i="26"/>
  <c r="I35" i="26"/>
  <c r="K34" i="26"/>
  <c r="J34" i="26"/>
  <c r="S34" i="26"/>
  <c r="M34" i="26"/>
  <c r="M38" i="26" s="1"/>
  <c r="C14" i="25" s="1"/>
  <c r="L34" i="26"/>
  <c r="I34" i="26"/>
  <c r="K33" i="26"/>
  <c r="J33" i="26"/>
  <c r="S33" i="26"/>
  <c r="M33" i="26"/>
  <c r="H38" i="26" s="1"/>
  <c r="L33" i="26"/>
  <c r="G38" i="26" s="1"/>
  <c r="I33" i="26"/>
  <c r="I38" i="26" s="1"/>
  <c r="D14" i="25" s="1"/>
  <c r="V30" i="26"/>
  <c r="F13" i="25" s="1"/>
  <c r="L30" i="26"/>
  <c r="B13" i="25" s="1"/>
  <c r="I30" i="26"/>
  <c r="D13" i="25" s="1"/>
  <c r="K29" i="26"/>
  <c r="J29" i="26"/>
  <c r="S29" i="26"/>
  <c r="S30" i="26" s="1"/>
  <c r="E13" i="25" s="1"/>
  <c r="M29" i="26"/>
  <c r="M30" i="26" s="1"/>
  <c r="C13" i="25" s="1"/>
  <c r="L29" i="26"/>
  <c r="G30" i="26" s="1"/>
  <c r="I29" i="26"/>
  <c r="F12" i="25"/>
  <c r="S26" i="26"/>
  <c r="E12" i="25" s="1"/>
  <c r="V26" i="26"/>
  <c r="M26" i="26"/>
  <c r="C12" i="25" s="1"/>
  <c r="K25" i="26"/>
  <c r="J25" i="26"/>
  <c r="S25" i="26"/>
  <c r="M25" i="26"/>
  <c r="H26" i="26" s="1"/>
  <c r="L25" i="26"/>
  <c r="G26" i="26" s="1"/>
  <c r="I25" i="26"/>
  <c r="I26" i="26" s="1"/>
  <c r="D12" i="25" s="1"/>
  <c r="V22" i="26"/>
  <c r="F11" i="25" s="1"/>
  <c r="K21" i="26"/>
  <c r="J21" i="26"/>
  <c r="S21" i="26"/>
  <c r="M21" i="26"/>
  <c r="L21" i="26"/>
  <c r="I21" i="26"/>
  <c r="K20" i="26"/>
  <c r="J20" i="26"/>
  <c r="S20" i="26"/>
  <c r="M20" i="26"/>
  <c r="L20" i="26"/>
  <c r="I20" i="26"/>
  <c r="K19" i="26"/>
  <c r="J19" i="26"/>
  <c r="S19" i="26"/>
  <c r="M19" i="26"/>
  <c r="L19" i="26"/>
  <c r="I19" i="26"/>
  <c r="K18" i="26"/>
  <c r="J18" i="26"/>
  <c r="S18" i="26"/>
  <c r="M18" i="26"/>
  <c r="L18" i="26"/>
  <c r="I18" i="26"/>
  <c r="K17" i="26"/>
  <c r="J17" i="26"/>
  <c r="S17" i="26"/>
  <c r="M17" i="26"/>
  <c r="L17" i="26"/>
  <c r="I17" i="26"/>
  <c r="K16" i="26"/>
  <c r="J16" i="26"/>
  <c r="S16" i="26"/>
  <c r="M16" i="26"/>
  <c r="L16" i="26"/>
  <c r="I16" i="26"/>
  <c r="K15" i="26"/>
  <c r="J15" i="26"/>
  <c r="S15" i="26"/>
  <c r="M15" i="26"/>
  <c r="L15" i="26"/>
  <c r="I15" i="26"/>
  <c r="K14" i="26"/>
  <c r="J14" i="26"/>
  <c r="S14" i="26"/>
  <c r="M14" i="26"/>
  <c r="L14" i="26"/>
  <c r="I14" i="26"/>
  <c r="K13" i="26"/>
  <c r="J13" i="26"/>
  <c r="S13" i="26"/>
  <c r="M13" i="26"/>
  <c r="L13" i="26"/>
  <c r="I13" i="26"/>
  <c r="K12" i="26"/>
  <c r="J12" i="26"/>
  <c r="S12" i="26"/>
  <c r="M12" i="26"/>
  <c r="L12" i="26"/>
  <c r="L22" i="26" s="1"/>
  <c r="B11" i="25" s="1"/>
  <c r="I12" i="26"/>
  <c r="K11" i="26"/>
  <c r="K45" i="26" s="1"/>
  <c r="J11" i="26"/>
  <c r="S11" i="26"/>
  <c r="M11" i="26"/>
  <c r="L11" i="26"/>
  <c r="I11" i="26"/>
  <c r="J20" i="24"/>
  <c r="J17" i="21"/>
  <c r="K13" i="1"/>
  <c r="B13" i="1"/>
  <c r="J30" i="21"/>
  <c r="I30" i="21"/>
  <c r="Z49" i="23"/>
  <c r="V46" i="23"/>
  <c r="F16" i="22" s="1"/>
  <c r="G46" i="23"/>
  <c r="K45" i="23"/>
  <c r="J45" i="23"/>
  <c r="S45" i="23"/>
  <c r="S46" i="23" s="1"/>
  <c r="E16" i="22" s="1"/>
  <c r="M45" i="23"/>
  <c r="M46" i="23" s="1"/>
  <c r="C16" i="22" s="1"/>
  <c r="L45" i="23"/>
  <c r="L46" i="23" s="1"/>
  <c r="B16" i="22" s="1"/>
  <c r="I45" i="23"/>
  <c r="I46" i="23" s="1"/>
  <c r="D16" i="22" s="1"/>
  <c r="F15" i="22"/>
  <c r="V42" i="23"/>
  <c r="K41" i="23"/>
  <c r="J41" i="23"/>
  <c r="S41" i="23"/>
  <c r="M41" i="23"/>
  <c r="L41" i="23"/>
  <c r="I41" i="23"/>
  <c r="K40" i="23"/>
  <c r="J40" i="23"/>
  <c r="S40" i="23"/>
  <c r="M40" i="23"/>
  <c r="L40" i="23"/>
  <c r="I40" i="23"/>
  <c r="K39" i="23"/>
  <c r="J39" i="23"/>
  <c r="S39" i="23"/>
  <c r="M39" i="23"/>
  <c r="L39" i="23"/>
  <c r="I39" i="23"/>
  <c r="K38" i="23"/>
  <c r="J38" i="23"/>
  <c r="S38" i="23"/>
  <c r="M38" i="23"/>
  <c r="L38" i="23"/>
  <c r="I38" i="23"/>
  <c r="K37" i="23"/>
  <c r="J37" i="23"/>
  <c r="S37" i="23"/>
  <c r="M37" i="23"/>
  <c r="L37" i="23"/>
  <c r="I37" i="23"/>
  <c r="K36" i="23"/>
  <c r="J36" i="23"/>
  <c r="S36" i="23"/>
  <c r="M36" i="23"/>
  <c r="L36" i="23"/>
  <c r="I36" i="23"/>
  <c r="K35" i="23"/>
  <c r="J35" i="23"/>
  <c r="S35" i="23"/>
  <c r="M35" i="23"/>
  <c r="L35" i="23"/>
  <c r="I35" i="23"/>
  <c r="K34" i="23"/>
  <c r="J34" i="23"/>
  <c r="S34" i="23"/>
  <c r="M34" i="23"/>
  <c r="L34" i="23"/>
  <c r="I34" i="23"/>
  <c r="K33" i="23"/>
  <c r="J33" i="23"/>
  <c r="S33" i="23"/>
  <c r="S42" i="23" s="1"/>
  <c r="E15" i="22" s="1"/>
  <c r="M33" i="23"/>
  <c r="M42" i="23" s="1"/>
  <c r="C15" i="22" s="1"/>
  <c r="L33" i="23"/>
  <c r="G42" i="23" s="1"/>
  <c r="I33" i="23"/>
  <c r="I42" i="23" s="1"/>
  <c r="D15" i="22" s="1"/>
  <c r="V30" i="23"/>
  <c r="F14" i="22" s="1"/>
  <c r="M30" i="23"/>
  <c r="C14" i="22" s="1"/>
  <c r="L30" i="23"/>
  <c r="B14" i="22" s="1"/>
  <c r="K29" i="23"/>
  <c r="J29" i="23"/>
  <c r="S29" i="23"/>
  <c r="S30" i="23" s="1"/>
  <c r="E14" i="22" s="1"/>
  <c r="M29" i="23"/>
  <c r="H30" i="23" s="1"/>
  <c r="L29" i="23"/>
  <c r="G30" i="23" s="1"/>
  <c r="I29" i="23"/>
  <c r="I30" i="23" s="1"/>
  <c r="D14" i="22" s="1"/>
  <c r="F13" i="22"/>
  <c r="S26" i="23"/>
  <c r="E13" i="22" s="1"/>
  <c r="V26" i="23"/>
  <c r="I26" i="23"/>
  <c r="D13" i="22" s="1"/>
  <c r="K25" i="23"/>
  <c r="J25" i="23"/>
  <c r="S25" i="23"/>
  <c r="M25" i="23"/>
  <c r="M26" i="23" s="1"/>
  <c r="C13" i="22" s="1"/>
  <c r="L25" i="23"/>
  <c r="L26" i="23" s="1"/>
  <c r="B13" i="22" s="1"/>
  <c r="I25" i="23"/>
  <c r="V22" i="23"/>
  <c r="F12" i="22" s="1"/>
  <c r="M22" i="23"/>
  <c r="C12" i="22" s="1"/>
  <c r="L22" i="23"/>
  <c r="B12" i="22" s="1"/>
  <c r="K21" i="23"/>
  <c r="J21" i="23"/>
  <c r="S21" i="23"/>
  <c r="S22" i="23" s="1"/>
  <c r="E12" i="22" s="1"/>
  <c r="M21" i="23"/>
  <c r="H22" i="23" s="1"/>
  <c r="L21" i="23"/>
  <c r="G22" i="23" s="1"/>
  <c r="I21" i="23"/>
  <c r="I22" i="23" s="1"/>
  <c r="D12" i="22" s="1"/>
  <c r="F11" i="22"/>
  <c r="V18" i="23"/>
  <c r="K17" i="23"/>
  <c r="J17" i="23"/>
  <c r="S17" i="23"/>
  <c r="M17" i="23"/>
  <c r="L17" i="23"/>
  <c r="I17" i="23"/>
  <c r="K16" i="23"/>
  <c r="J16" i="23"/>
  <c r="S16" i="23"/>
  <c r="M16" i="23"/>
  <c r="L16" i="23"/>
  <c r="I16" i="23"/>
  <c r="K15" i="23"/>
  <c r="J15" i="23"/>
  <c r="S15" i="23"/>
  <c r="M15" i="23"/>
  <c r="L15" i="23"/>
  <c r="I15" i="23"/>
  <c r="K14" i="23"/>
  <c r="J14" i="23"/>
  <c r="S14" i="23"/>
  <c r="M14" i="23"/>
  <c r="L14" i="23"/>
  <c r="I14" i="23"/>
  <c r="K13" i="23"/>
  <c r="J13" i="23"/>
  <c r="S13" i="23"/>
  <c r="M13" i="23"/>
  <c r="L13" i="23"/>
  <c r="I13" i="23"/>
  <c r="K12" i="23"/>
  <c r="J12" i="23"/>
  <c r="S12" i="23"/>
  <c r="S48" i="23" s="1"/>
  <c r="E17" i="22" s="1"/>
  <c r="M12" i="23"/>
  <c r="L12" i="23"/>
  <c r="I12" i="23"/>
  <c r="K11" i="23"/>
  <c r="K49" i="23" s="1"/>
  <c r="J11" i="23"/>
  <c r="S11" i="23"/>
  <c r="S18" i="23" s="1"/>
  <c r="E11" i="22" s="1"/>
  <c r="M11" i="23"/>
  <c r="L11" i="23"/>
  <c r="I11" i="23"/>
  <c r="J20" i="21"/>
  <c r="J17" i="18"/>
  <c r="K12" i="1"/>
  <c r="B12" i="1"/>
  <c r="J30" i="18"/>
  <c r="I30" i="18"/>
  <c r="Z56" i="20"/>
  <c r="F17" i="19"/>
  <c r="S53" i="20"/>
  <c r="E17" i="19" s="1"/>
  <c r="V53" i="20"/>
  <c r="K52" i="20"/>
  <c r="J52" i="20"/>
  <c r="S52" i="20"/>
  <c r="M52" i="20"/>
  <c r="M53" i="20" s="1"/>
  <c r="C17" i="19" s="1"/>
  <c r="L52" i="20"/>
  <c r="G53" i="20" s="1"/>
  <c r="I52" i="20"/>
  <c r="I53" i="20" s="1"/>
  <c r="D17" i="19" s="1"/>
  <c r="V49" i="20"/>
  <c r="F16" i="19" s="1"/>
  <c r="K48" i="20"/>
  <c r="J48" i="20"/>
  <c r="S48" i="20"/>
  <c r="M48" i="20"/>
  <c r="L48" i="20"/>
  <c r="I48" i="20"/>
  <c r="K47" i="20"/>
  <c r="J47" i="20"/>
  <c r="S47" i="20"/>
  <c r="M47" i="20"/>
  <c r="L47" i="20"/>
  <c r="L49" i="20" s="1"/>
  <c r="B16" i="19" s="1"/>
  <c r="I47" i="20"/>
  <c r="K46" i="20"/>
  <c r="J46" i="20"/>
  <c r="S46" i="20"/>
  <c r="S49" i="20" s="1"/>
  <c r="E16" i="19" s="1"/>
  <c r="M46" i="20"/>
  <c r="M49" i="20" s="1"/>
  <c r="C16" i="19" s="1"/>
  <c r="L46" i="20"/>
  <c r="G49" i="20" s="1"/>
  <c r="I46" i="20"/>
  <c r="I49" i="20" s="1"/>
  <c r="D16" i="19" s="1"/>
  <c r="F15" i="19"/>
  <c r="V43" i="20"/>
  <c r="K42" i="20"/>
  <c r="J42" i="20"/>
  <c r="S42" i="20"/>
  <c r="M42" i="20"/>
  <c r="L42" i="20"/>
  <c r="I42" i="20"/>
  <c r="K41" i="20"/>
  <c r="J41" i="20"/>
  <c r="S41" i="20"/>
  <c r="M41" i="20"/>
  <c r="L41" i="20"/>
  <c r="I41" i="20"/>
  <c r="K40" i="20"/>
  <c r="J40" i="20"/>
  <c r="S40" i="20"/>
  <c r="M40" i="20"/>
  <c r="L40" i="20"/>
  <c r="I40" i="20"/>
  <c r="K39" i="20"/>
  <c r="J39" i="20"/>
  <c r="S39" i="20"/>
  <c r="M39" i="20"/>
  <c r="L39" i="20"/>
  <c r="I39" i="20"/>
  <c r="K38" i="20"/>
  <c r="J38" i="20"/>
  <c r="S38" i="20"/>
  <c r="M38" i="20"/>
  <c r="L38" i="20"/>
  <c r="G43" i="20" s="1"/>
  <c r="I38" i="20"/>
  <c r="K37" i="20"/>
  <c r="J37" i="20"/>
  <c r="S37" i="20"/>
  <c r="S43" i="20" s="1"/>
  <c r="E15" i="19" s="1"/>
  <c r="M37" i="20"/>
  <c r="H43" i="20" s="1"/>
  <c r="L37" i="20"/>
  <c r="L43" i="20" s="1"/>
  <c r="B15" i="19" s="1"/>
  <c r="I37" i="20"/>
  <c r="I43" i="20" s="1"/>
  <c r="D15" i="19" s="1"/>
  <c r="F14" i="19"/>
  <c r="S34" i="20"/>
  <c r="E14" i="19" s="1"/>
  <c r="V34" i="20"/>
  <c r="I34" i="20"/>
  <c r="D14" i="19" s="1"/>
  <c r="K33" i="20"/>
  <c r="J33" i="20"/>
  <c r="S33" i="20"/>
  <c r="M33" i="20"/>
  <c r="H34" i="20" s="1"/>
  <c r="L33" i="20"/>
  <c r="L34" i="20" s="1"/>
  <c r="B14" i="19" s="1"/>
  <c r="I33" i="20"/>
  <c r="V30" i="20"/>
  <c r="F13" i="19" s="1"/>
  <c r="M30" i="20"/>
  <c r="C13" i="19" s="1"/>
  <c r="L30" i="20"/>
  <c r="B13" i="19" s="1"/>
  <c r="K29" i="20"/>
  <c r="J29" i="20"/>
  <c r="S29" i="20"/>
  <c r="S30" i="20" s="1"/>
  <c r="E13" i="19" s="1"/>
  <c r="M29" i="20"/>
  <c r="H30" i="20" s="1"/>
  <c r="L29" i="20"/>
  <c r="G30" i="20" s="1"/>
  <c r="I29" i="20"/>
  <c r="I30" i="20" s="1"/>
  <c r="D13" i="19" s="1"/>
  <c r="F12" i="19"/>
  <c r="V26" i="20"/>
  <c r="K25" i="20"/>
  <c r="J25" i="20"/>
  <c r="S25" i="20"/>
  <c r="M25" i="20"/>
  <c r="L25" i="20"/>
  <c r="I25" i="20"/>
  <c r="K24" i="20"/>
  <c r="J24" i="20"/>
  <c r="S24" i="20"/>
  <c r="S26" i="20" s="1"/>
  <c r="E12" i="19" s="1"/>
  <c r="M24" i="20"/>
  <c r="L24" i="20"/>
  <c r="I24" i="20"/>
  <c r="K23" i="20"/>
  <c r="J23" i="20"/>
  <c r="S23" i="20"/>
  <c r="M23" i="20"/>
  <c r="H26" i="20" s="1"/>
  <c r="L23" i="20"/>
  <c r="L26" i="20" s="1"/>
  <c r="B12" i="19" s="1"/>
  <c r="I23" i="20"/>
  <c r="I26" i="20" s="1"/>
  <c r="D12" i="19" s="1"/>
  <c r="V20" i="20"/>
  <c r="F11" i="19" s="1"/>
  <c r="K19" i="20"/>
  <c r="J19" i="20"/>
  <c r="S19" i="20"/>
  <c r="M19" i="20"/>
  <c r="L19" i="20"/>
  <c r="I19" i="20"/>
  <c r="K18" i="20"/>
  <c r="J18" i="20"/>
  <c r="S18" i="20"/>
  <c r="M18" i="20"/>
  <c r="L18" i="20"/>
  <c r="I18" i="20"/>
  <c r="K17" i="20"/>
  <c r="J17" i="20"/>
  <c r="S17" i="20"/>
  <c r="M17" i="20"/>
  <c r="L17" i="20"/>
  <c r="I17" i="20"/>
  <c r="K16" i="20"/>
  <c r="J16" i="20"/>
  <c r="S16" i="20"/>
  <c r="M16" i="20"/>
  <c r="L16" i="20"/>
  <c r="I16" i="20"/>
  <c r="K15" i="20"/>
  <c r="J15" i="20"/>
  <c r="S15" i="20"/>
  <c r="M15" i="20"/>
  <c r="L15" i="20"/>
  <c r="I15" i="20"/>
  <c r="K14" i="20"/>
  <c r="J14" i="20"/>
  <c r="S14" i="20"/>
  <c r="M14" i="20"/>
  <c r="L14" i="20"/>
  <c r="I14" i="20"/>
  <c r="K13" i="20"/>
  <c r="J13" i="20"/>
  <c r="S13" i="20"/>
  <c r="M13" i="20"/>
  <c r="L13" i="20"/>
  <c r="I13" i="20"/>
  <c r="K12" i="20"/>
  <c r="J12" i="20"/>
  <c r="S12" i="20"/>
  <c r="M12" i="20"/>
  <c r="L12" i="20"/>
  <c r="L20" i="20" s="1"/>
  <c r="B11" i="19" s="1"/>
  <c r="I12" i="20"/>
  <c r="K11" i="20"/>
  <c r="K56" i="20" s="1"/>
  <c r="J11" i="20"/>
  <c r="S11" i="20"/>
  <c r="M11" i="20"/>
  <c r="L11" i="20"/>
  <c r="I11" i="20"/>
  <c r="J20" i="18"/>
  <c r="J17" i="15"/>
  <c r="K11" i="1"/>
  <c r="B11" i="1"/>
  <c r="J30" i="15"/>
  <c r="I30" i="15"/>
  <c r="Z51" i="17"/>
  <c r="V50" i="17"/>
  <c r="F20" i="16" s="1"/>
  <c r="F19" i="16"/>
  <c r="V48" i="17"/>
  <c r="K47" i="17"/>
  <c r="J47" i="17"/>
  <c r="S47" i="17"/>
  <c r="M47" i="17"/>
  <c r="L47" i="17"/>
  <c r="I47" i="17"/>
  <c r="K46" i="17"/>
  <c r="J46" i="17"/>
  <c r="S46" i="17"/>
  <c r="M46" i="17"/>
  <c r="L46" i="17"/>
  <c r="I46" i="17"/>
  <c r="F15" i="16"/>
  <c r="S40" i="17"/>
  <c r="E15" i="16" s="1"/>
  <c r="V40" i="17"/>
  <c r="K39" i="17"/>
  <c r="J39" i="17"/>
  <c r="S39" i="17"/>
  <c r="M39" i="17"/>
  <c r="H40" i="17" s="1"/>
  <c r="L39" i="17"/>
  <c r="L40" i="17" s="1"/>
  <c r="B15" i="16" s="1"/>
  <c r="I39" i="17"/>
  <c r="I40" i="17" s="1"/>
  <c r="D15" i="16" s="1"/>
  <c r="V36" i="17"/>
  <c r="F14" i="16" s="1"/>
  <c r="L36" i="17"/>
  <c r="B14" i="16" s="1"/>
  <c r="K35" i="17"/>
  <c r="J35" i="17"/>
  <c r="S35" i="17"/>
  <c r="S36" i="17" s="1"/>
  <c r="E14" i="16" s="1"/>
  <c r="M35" i="17"/>
  <c r="M36" i="17" s="1"/>
  <c r="C14" i="16" s="1"/>
  <c r="L35" i="17"/>
  <c r="G36" i="17" s="1"/>
  <c r="I35" i="17"/>
  <c r="I36" i="17" s="1"/>
  <c r="D14" i="16" s="1"/>
  <c r="F13" i="16"/>
  <c r="V32" i="17"/>
  <c r="K31" i="17"/>
  <c r="J31" i="17"/>
  <c r="S31" i="17"/>
  <c r="M31" i="17"/>
  <c r="L31" i="17"/>
  <c r="I31" i="17"/>
  <c r="K30" i="17"/>
  <c r="J30" i="17"/>
  <c r="S30" i="17"/>
  <c r="M30" i="17"/>
  <c r="L30" i="17"/>
  <c r="I30" i="17"/>
  <c r="K29" i="17"/>
  <c r="J29" i="17"/>
  <c r="S29" i="17"/>
  <c r="M29" i="17"/>
  <c r="L29" i="17"/>
  <c r="I29" i="17"/>
  <c r="K28" i="17"/>
  <c r="J28" i="17"/>
  <c r="S28" i="17"/>
  <c r="S32" i="17" s="1"/>
  <c r="E13" i="16" s="1"/>
  <c r="M28" i="17"/>
  <c r="L28" i="17"/>
  <c r="I28" i="17"/>
  <c r="K27" i="17"/>
  <c r="J27" i="17"/>
  <c r="S27" i="17"/>
  <c r="M27" i="17"/>
  <c r="H32" i="17" s="1"/>
  <c r="L27" i="17"/>
  <c r="L32" i="17" s="1"/>
  <c r="B13" i="16" s="1"/>
  <c r="I27" i="17"/>
  <c r="I32" i="17" s="1"/>
  <c r="D13" i="16" s="1"/>
  <c r="V24" i="17"/>
  <c r="F12" i="16" s="1"/>
  <c r="K23" i="17"/>
  <c r="J23" i="17"/>
  <c r="S23" i="17"/>
  <c r="M23" i="17"/>
  <c r="L23" i="17"/>
  <c r="I23" i="17"/>
  <c r="K22" i="17"/>
  <c r="J22" i="17"/>
  <c r="S22" i="17"/>
  <c r="M22" i="17"/>
  <c r="L22" i="17"/>
  <c r="I22" i="17"/>
  <c r="K21" i="17"/>
  <c r="J21" i="17"/>
  <c r="S21" i="17"/>
  <c r="S24" i="17" s="1"/>
  <c r="E12" i="16" s="1"/>
  <c r="M21" i="17"/>
  <c r="L21" i="17"/>
  <c r="I21" i="17"/>
  <c r="K20" i="17"/>
  <c r="J20" i="17"/>
  <c r="S20" i="17"/>
  <c r="M20" i="17"/>
  <c r="M24" i="17" s="1"/>
  <c r="C12" i="16" s="1"/>
  <c r="L20" i="17"/>
  <c r="G24" i="17" s="1"/>
  <c r="I20" i="17"/>
  <c r="I24" i="17" s="1"/>
  <c r="D12" i="16" s="1"/>
  <c r="V17" i="17"/>
  <c r="V42" i="17" s="1"/>
  <c r="F16" i="16" s="1"/>
  <c r="K16" i="17"/>
  <c r="J16" i="17"/>
  <c r="S16" i="17"/>
  <c r="M16" i="17"/>
  <c r="L16" i="17"/>
  <c r="I16" i="17"/>
  <c r="K15" i="17"/>
  <c r="J15" i="17"/>
  <c r="S15" i="17"/>
  <c r="M15" i="17"/>
  <c r="L15" i="17"/>
  <c r="I15" i="17"/>
  <c r="K14" i="17"/>
  <c r="J14" i="17"/>
  <c r="S14" i="17"/>
  <c r="M14" i="17"/>
  <c r="L14" i="17"/>
  <c r="I14" i="17"/>
  <c r="K13" i="17"/>
  <c r="J13" i="17"/>
  <c r="S13" i="17"/>
  <c r="M13" i="17"/>
  <c r="L13" i="17"/>
  <c r="I13" i="17"/>
  <c r="K12" i="17"/>
  <c r="J12" i="17"/>
  <c r="S12" i="17"/>
  <c r="S17" i="17" s="1"/>
  <c r="E11" i="16" s="1"/>
  <c r="M12" i="17"/>
  <c r="L12" i="17"/>
  <c r="I12" i="17"/>
  <c r="K11" i="17"/>
  <c r="K51" i="17" s="1"/>
  <c r="J11" i="17"/>
  <c r="S11" i="17"/>
  <c r="M11" i="17"/>
  <c r="L11" i="17"/>
  <c r="I11" i="17"/>
  <c r="J20" i="15"/>
  <c r="J17" i="12"/>
  <c r="K10" i="1"/>
  <c r="B10" i="1"/>
  <c r="J30" i="12"/>
  <c r="I30" i="12"/>
  <c r="Z49" i="14"/>
  <c r="V46" i="14"/>
  <c r="F18" i="13" s="1"/>
  <c r="K45" i="14"/>
  <c r="J45" i="14"/>
  <c r="S45" i="14"/>
  <c r="M45" i="14"/>
  <c r="L45" i="14"/>
  <c r="I45" i="14"/>
  <c r="K44" i="14"/>
  <c r="J44" i="14"/>
  <c r="S44" i="14"/>
  <c r="M44" i="14"/>
  <c r="L44" i="14"/>
  <c r="I44" i="14"/>
  <c r="K43" i="14"/>
  <c r="J43" i="14"/>
  <c r="S43" i="14"/>
  <c r="S48" i="14" s="1"/>
  <c r="E19" i="13" s="1"/>
  <c r="M43" i="14"/>
  <c r="L43" i="14"/>
  <c r="I43" i="14"/>
  <c r="K42" i="14"/>
  <c r="J42" i="14"/>
  <c r="S42" i="14"/>
  <c r="S46" i="14" s="1"/>
  <c r="E18" i="13" s="1"/>
  <c r="M42" i="14"/>
  <c r="L42" i="14"/>
  <c r="I42" i="14"/>
  <c r="V36" i="14"/>
  <c r="F14" i="13" s="1"/>
  <c r="K35" i="14"/>
  <c r="J35" i="14"/>
  <c r="S35" i="14"/>
  <c r="M35" i="14"/>
  <c r="L35" i="14"/>
  <c r="I35" i="14"/>
  <c r="K34" i="14"/>
  <c r="J34" i="14"/>
  <c r="S34" i="14"/>
  <c r="M34" i="14"/>
  <c r="L34" i="14"/>
  <c r="I34" i="14"/>
  <c r="K33" i="14"/>
  <c r="J33" i="14"/>
  <c r="S33" i="14"/>
  <c r="M33" i="14"/>
  <c r="L33" i="14"/>
  <c r="I33" i="14"/>
  <c r="K32" i="14"/>
  <c r="J32" i="14"/>
  <c r="S32" i="14"/>
  <c r="M32" i="14"/>
  <c r="L32" i="14"/>
  <c r="I32" i="14"/>
  <c r="K31" i="14"/>
  <c r="J31" i="14"/>
  <c r="S31" i="14"/>
  <c r="M31" i="14"/>
  <c r="L31" i="14"/>
  <c r="I31" i="14"/>
  <c r="K30" i="14"/>
  <c r="J30" i="14"/>
  <c r="S30" i="14"/>
  <c r="M30" i="14"/>
  <c r="L30" i="14"/>
  <c r="I30" i="14"/>
  <c r="K29" i="14"/>
  <c r="J29" i="14"/>
  <c r="S29" i="14"/>
  <c r="M29" i="14"/>
  <c r="H36" i="14" s="1"/>
  <c r="L29" i="14"/>
  <c r="I29" i="14"/>
  <c r="K28" i="14"/>
  <c r="J28" i="14"/>
  <c r="S28" i="14"/>
  <c r="S36" i="14" s="1"/>
  <c r="E14" i="13" s="1"/>
  <c r="M28" i="14"/>
  <c r="M36" i="14" s="1"/>
  <c r="C14" i="13" s="1"/>
  <c r="L28" i="14"/>
  <c r="L36" i="14" s="1"/>
  <c r="B14" i="13" s="1"/>
  <c r="I28" i="14"/>
  <c r="I36" i="14" s="1"/>
  <c r="D14" i="13" s="1"/>
  <c r="V25" i="14"/>
  <c r="F13" i="13" s="1"/>
  <c r="L25" i="14"/>
  <c r="B13" i="13" s="1"/>
  <c r="I25" i="14"/>
  <c r="D13" i="13" s="1"/>
  <c r="K24" i="14"/>
  <c r="J24" i="14"/>
  <c r="S24" i="14"/>
  <c r="S25" i="14" s="1"/>
  <c r="E13" i="13" s="1"/>
  <c r="M24" i="14"/>
  <c r="M25" i="14" s="1"/>
  <c r="C13" i="13" s="1"/>
  <c r="L24" i="14"/>
  <c r="G25" i="14" s="1"/>
  <c r="I24" i="14"/>
  <c r="F12" i="13"/>
  <c r="S21" i="14"/>
  <c r="E12" i="13" s="1"/>
  <c r="V21" i="14"/>
  <c r="K20" i="14"/>
  <c r="J20" i="14"/>
  <c r="S20" i="14"/>
  <c r="M20" i="14"/>
  <c r="L20" i="14"/>
  <c r="I20" i="14"/>
  <c r="K19" i="14"/>
  <c r="J19" i="14"/>
  <c r="S19" i="14"/>
  <c r="M19" i="14"/>
  <c r="L19" i="14"/>
  <c r="I19" i="14"/>
  <c r="K18" i="14"/>
  <c r="J18" i="14"/>
  <c r="S18" i="14"/>
  <c r="M18" i="14"/>
  <c r="L18" i="14"/>
  <c r="G21" i="14" s="1"/>
  <c r="I18" i="14"/>
  <c r="K17" i="14"/>
  <c r="J17" i="14"/>
  <c r="S17" i="14"/>
  <c r="M17" i="14"/>
  <c r="M21" i="14" s="1"/>
  <c r="C12" i="13" s="1"/>
  <c r="L17" i="14"/>
  <c r="L21" i="14" s="1"/>
  <c r="B12" i="13" s="1"/>
  <c r="I17" i="14"/>
  <c r="I21" i="14" s="1"/>
  <c r="D12" i="13" s="1"/>
  <c r="F11" i="13"/>
  <c r="S14" i="14"/>
  <c r="E11" i="13" s="1"/>
  <c r="V14" i="14"/>
  <c r="V38" i="14" s="1"/>
  <c r="F15" i="13" s="1"/>
  <c r="K13" i="14"/>
  <c r="J13" i="14"/>
  <c r="S13" i="14"/>
  <c r="M13" i="14"/>
  <c r="L13" i="14"/>
  <c r="I13" i="14"/>
  <c r="K12" i="14"/>
  <c r="J12" i="14"/>
  <c r="S12" i="14"/>
  <c r="M12" i="14"/>
  <c r="L12" i="14"/>
  <c r="I12" i="14"/>
  <c r="K11" i="14"/>
  <c r="K49" i="14" s="1"/>
  <c r="J11" i="14"/>
  <c r="S11" i="14"/>
  <c r="M11" i="14"/>
  <c r="L11" i="14"/>
  <c r="I11" i="14"/>
  <c r="J20" i="12"/>
  <c r="J17" i="9"/>
  <c r="K9" i="1"/>
  <c r="B9" i="1"/>
  <c r="J30" i="9"/>
  <c r="I30" i="9"/>
  <c r="Z81" i="11"/>
  <c r="V78" i="11"/>
  <c r="F22" i="10" s="1"/>
  <c r="K77" i="11"/>
  <c r="J77" i="11"/>
  <c r="S77" i="11"/>
  <c r="M77" i="11"/>
  <c r="M78" i="11" s="1"/>
  <c r="C22" i="10" s="1"/>
  <c r="L77" i="11"/>
  <c r="I77" i="11"/>
  <c r="K76" i="11"/>
  <c r="J76" i="11"/>
  <c r="S76" i="11"/>
  <c r="S78" i="11" s="1"/>
  <c r="E22" i="10" s="1"/>
  <c r="M76" i="11"/>
  <c r="H78" i="11" s="1"/>
  <c r="L76" i="11"/>
  <c r="G78" i="11" s="1"/>
  <c r="I76" i="11"/>
  <c r="I78" i="11" s="1"/>
  <c r="D22" i="10" s="1"/>
  <c r="V73" i="11"/>
  <c r="F21" i="10" s="1"/>
  <c r="K72" i="11"/>
  <c r="J72" i="11"/>
  <c r="S72" i="11"/>
  <c r="M72" i="11"/>
  <c r="L72" i="11"/>
  <c r="I72" i="11"/>
  <c r="K71" i="11"/>
  <c r="J71" i="11"/>
  <c r="S71" i="11"/>
  <c r="M71" i="11"/>
  <c r="L71" i="11"/>
  <c r="I71" i="11"/>
  <c r="K70" i="11"/>
  <c r="J70" i="11"/>
  <c r="S70" i="11"/>
  <c r="M70" i="11"/>
  <c r="L70" i="11"/>
  <c r="I70" i="11"/>
  <c r="K69" i="11"/>
  <c r="J69" i="11"/>
  <c r="S69" i="11"/>
  <c r="M69" i="11"/>
  <c r="L69" i="11"/>
  <c r="I69" i="11"/>
  <c r="K68" i="11"/>
  <c r="J68" i="11"/>
  <c r="S68" i="11"/>
  <c r="M68" i="11"/>
  <c r="L68" i="11"/>
  <c r="I68" i="11"/>
  <c r="K67" i="11"/>
  <c r="J67" i="11"/>
  <c r="S67" i="11"/>
  <c r="S73" i="11" s="1"/>
  <c r="E21" i="10" s="1"/>
  <c r="M67" i="11"/>
  <c r="L67" i="11"/>
  <c r="I67" i="11"/>
  <c r="V61" i="11"/>
  <c r="F17" i="10" s="1"/>
  <c r="L61" i="11"/>
  <c r="B17" i="10" s="1"/>
  <c r="I61" i="11"/>
  <c r="D17" i="10" s="1"/>
  <c r="K60" i="11"/>
  <c r="J60" i="11"/>
  <c r="S60" i="11"/>
  <c r="S61" i="11" s="1"/>
  <c r="E17" i="10" s="1"/>
  <c r="M60" i="11"/>
  <c r="M61" i="11" s="1"/>
  <c r="C17" i="10" s="1"/>
  <c r="L60" i="11"/>
  <c r="G61" i="11" s="1"/>
  <c r="I60" i="11"/>
  <c r="F16" i="10"/>
  <c r="S57" i="11"/>
  <c r="E16" i="10" s="1"/>
  <c r="V57" i="11"/>
  <c r="K56" i="11"/>
  <c r="J56" i="11"/>
  <c r="S56" i="11"/>
  <c r="M56" i="11"/>
  <c r="L56" i="11"/>
  <c r="I56" i="11"/>
  <c r="K55" i="11"/>
  <c r="J55" i="11"/>
  <c r="S55" i="11"/>
  <c r="M55" i="11"/>
  <c r="L55" i="11"/>
  <c r="I55" i="11"/>
  <c r="K54" i="11"/>
  <c r="J54" i="11"/>
  <c r="S54" i="11"/>
  <c r="M54" i="11"/>
  <c r="L54" i="11"/>
  <c r="I54" i="11"/>
  <c r="K53" i="11"/>
  <c r="J53" i="11"/>
  <c r="S53" i="11"/>
  <c r="M53" i="11"/>
  <c r="L53" i="11"/>
  <c r="I53" i="11"/>
  <c r="K52" i="11"/>
  <c r="J52" i="11"/>
  <c r="S52" i="11"/>
  <c r="M52" i="11"/>
  <c r="L52" i="11"/>
  <c r="I52" i="11"/>
  <c r="K51" i="11"/>
  <c r="J51" i="11"/>
  <c r="S51" i="11"/>
  <c r="M51" i="11"/>
  <c r="L51" i="11"/>
  <c r="I51" i="11"/>
  <c r="K50" i="11"/>
  <c r="J50" i="11"/>
  <c r="S50" i="11"/>
  <c r="M50" i="11"/>
  <c r="L50" i="11"/>
  <c r="G57" i="11" s="1"/>
  <c r="I50" i="11"/>
  <c r="K49" i="11"/>
  <c r="J49" i="11"/>
  <c r="S49" i="11"/>
  <c r="M49" i="11"/>
  <c r="M57" i="11" s="1"/>
  <c r="C16" i="10" s="1"/>
  <c r="L49" i="11"/>
  <c r="L57" i="11" s="1"/>
  <c r="B16" i="10" s="1"/>
  <c r="I49" i="11"/>
  <c r="I57" i="11" s="1"/>
  <c r="D16" i="10" s="1"/>
  <c r="F15" i="10"/>
  <c r="S46" i="11"/>
  <c r="E15" i="10" s="1"/>
  <c r="V46" i="11"/>
  <c r="M46" i="11"/>
  <c r="C15" i="10" s="1"/>
  <c r="K45" i="11"/>
  <c r="J45" i="11"/>
  <c r="S45" i="11"/>
  <c r="M45" i="11"/>
  <c r="H46" i="11" s="1"/>
  <c r="L45" i="11"/>
  <c r="G46" i="11" s="1"/>
  <c r="I45" i="11"/>
  <c r="I46" i="11" s="1"/>
  <c r="D15" i="10" s="1"/>
  <c r="V42" i="11"/>
  <c r="F14" i="10" s="1"/>
  <c r="K41" i="11"/>
  <c r="J41" i="11"/>
  <c r="S41" i="11"/>
  <c r="M41" i="11"/>
  <c r="L41" i="11"/>
  <c r="I41" i="11"/>
  <c r="K40" i="11"/>
  <c r="J40" i="11"/>
  <c r="S40" i="11"/>
  <c r="M40" i="11"/>
  <c r="L40" i="11"/>
  <c r="I40" i="11"/>
  <c r="K39" i="11"/>
  <c r="J39" i="11"/>
  <c r="S39" i="11"/>
  <c r="M39" i="11"/>
  <c r="H42" i="11" s="1"/>
  <c r="L39" i="11"/>
  <c r="I39" i="11"/>
  <c r="K38" i="11"/>
  <c r="J38" i="11"/>
  <c r="S38" i="11"/>
  <c r="S42" i="11" s="1"/>
  <c r="E14" i="10" s="1"/>
  <c r="M38" i="11"/>
  <c r="M42" i="11" s="1"/>
  <c r="C14" i="10" s="1"/>
  <c r="L38" i="11"/>
  <c r="L42" i="11" s="1"/>
  <c r="B14" i="10" s="1"/>
  <c r="I38" i="11"/>
  <c r="I42" i="11" s="1"/>
  <c r="D14" i="10" s="1"/>
  <c r="V35" i="11"/>
  <c r="F13" i="10" s="1"/>
  <c r="K34" i="11"/>
  <c r="J34" i="11"/>
  <c r="S34" i="11"/>
  <c r="M34" i="11"/>
  <c r="L34" i="11"/>
  <c r="I34" i="11"/>
  <c r="K33" i="11"/>
  <c r="J33" i="11"/>
  <c r="S33" i="11"/>
  <c r="M33" i="11"/>
  <c r="L33" i="11"/>
  <c r="I33" i="11"/>
  <c r="K32" i="11"/>
  <c r="J32" i="11"/>
  <c r="S32" i="11"/>
  <c r="M32" i="11"/>
  <c r="L32" i="11"/>
  <c r="I32" i="11"/>
  <c r="K31" i="11"/>
  <c r="J31" i="11"/>
  <c r="S31" i="11"/>
  <c r="M31" i="11"/>
  <c r="L31" i="11"/>
  <c r="L35" i="11" s="1"/>
  <c r="B13" i="10" s="1"/>
  <c r="I31" i="11"/>
  <c r="I35" i="11" s="1"/>
  <c r="D13" i="10" s="1"/>
  <c r="K30" i="11"/>
  <c r="J30" i="11"/>
  <c r="S30" i="11"/>
  <c r="S35" i="11" s="1"/>
  <c r="E13" i="10" s="1"/>
  <c r="M30" i="11"/>
  <c r="H35" i="11" s="1"/>
  <c r="L30" i="11"/>
  <c r="G35" i="11" s="1"/>
  <c r="I30" i="11"/>
  <c r="F12" i="10"/>
  <c r="S27" i="11"/>
  <c r="E12" i="10" s="1"/>
  <c r="V27" i="11"/>
  <c r="K26" i="11"/>
  <c r="J26" i="11"/>
  <c r="S26" i="11"/>
  <c r="M26" i="11"/>
  <c r="L26" i="11"/>
  <c r="I26" i="11"/>
  <c r="K25" i="11"/>
  <c r="J25" i="11"/>
  <c r="S25" i="11"/>
  <c r="M25" i="11"/>
  <c r="L25" i="11"/>
  <c r="I25" i="11"/>
  <c r="K24" i="11"/>
  <c r="J24" i="11"/>
  <c r="S24" i="11"/>
  <c r="M24" i="11"/>
  <c r="L24" i="11"/>
  <c r="I24" i="11"/>
  <c r="K23" i="11"/>
  <c r="J23" i="11"/>
  <c r="S23" i="11"/>
  <c r="M23" i="11"/>
  <c r="L23" i="11"/>
  <c r="I23" i="11"/>
  <c r="K22" i="11"/>
  <c r="J22" i="11"/>
  <c r="S22" i="11"/>
  <c r="M22" i="11"/>
  <c r="L22" i="11"/>
  <c r="G27" i="11" s="1"/>
  <c r="I22" i="11"/>
  <c r="K21" i="11"/>
  <c r="J21" i="11"/>
  <c r="S21" i="11"/>
  <c r="M21" i="11"/>
  <c r="H27" i="11" s="1"/>
  <c r="L21" i="11"/>
  <c r="L27" i="11" s="1"/>
  <c r="B12" i="10" s="1"/>
  <c r="I21" i="11"/>
  <c r="I27" i="11" s="1"/>
  <c r="D12" i="10" s="1"/>
  <c r="F11" i="10"/>
  <c r="S18" i="11"/>
  <c r="E11" i="10" s="1"/>
  <c r="V18" i="11"/>
  <c r="V63" i="11" s="1"/>
  <c r="F18" i="10" s="1"/>
  <c r="K17" i="11"/>
  <c r="J17" i="11"/>
  <c r="S17" i="11"/>
  <c r="M17" i="11"/>
  <c r="L17" i="11"/>
  <c r="I17" i="11"/>
  <c r="K16" i="11"/>
  <c r="J16" i="11"/>
  <c r="S16" i="11"/>
  <c r="M16" i="11"/>
  <c r="L16" i="11"/>
  <c r="I16" i="11"/>
  <c r="K15" i="11"/>
  <c r="J15" i="11"/>
  <c r="S15" i="11"/>
  <c r="M15" i="11"/>
  <c r="L15" i="11"/>
  <c r="I15" i="11"/>
  <c r="K14" i="11"/>
  <c r="J14" i="11"/>
  <c r="S14" i="11"/>
  <c r="M14" i="11"/>
  <c r="L14" i="11"/>
  <c r="I14" i="11"/>
  <c r="K13" i="11"/>
  <c r="J13" i="11"/>
  <c r="S13" i="11"/>
  <c r="M13" i="11"/>
  <c r="L13" i="11"/>
  <c r="I13" i="11"/>
  <c r="K12" i="11"/>
  <c r="J12" i="11"/>
  <c r="S12" i="11"/>
  <c r="M12" i="11"/>
  <c r="L12" i="11"/>
  <c r="I12" i="11"/>
  <c r="K11" i="11"/>
  <c r="K81" i="11" s="1"/>
  <c r="J11" i="11"/>
  <c r="S11" i="11"/>
  <c r="M11" i="11"/>
  <c r="L11" i="11"/>
  <c r="I11" i="11"/>
  <c r="J20" i="9"/>
  <c r="J17" i="6"/>
  <c r="K8" i="1"/>
  <c r="B8" i="1"/>
  <c r="J30" i="6"/>
  <c r="I30" i="6"/>
  <c r="Z123" i="8"/>
  <c r="V120" i="8"/>
  <c r="F13" i="7" s="1"/>
  <c r="K119" i="8"/>
  <c r="J119" i="8"/>
  <c r="S119" i="8"/>
  <c r="M119" i="8"/>
  <c r="L119" i="8"/>
  <c r="I119" i="8"/>
  <c r="K118" i="8"/>
  <c r="J118" i="8"/>
  <c r="S118" i="8"/>
  <c r="S120" i="8" s="1"/>
  <c r="E13" i="7" s="1"/>
  <c r="M118" i="8"/>
  <c r="M120" i="8" s="1"/>
  <c r="C13" i="7" s="1"/>
  <c r="L118" i="8"/>
  <c r="G120" i="8" s="1"/>
  <c r="I118" i="8"/>
  <c r="I120" i="8" s="1"/>
  <c r="D13" i="7" s="1"/>
  <c r="F12" i="7"/>
  <c r="S115" i="8"/>
  <c r="E12" i="7" s="1"/>
  <c r="V115" i="8"/>
  <c r="K114" i="8"/>
  <c r="J114" i="8"/>
  <c r="S114" i="8"/>
  <c r="M114" i="8"/>
  <c r="H115" i="8" s="1"/>
  <c r="L114" i="8"/>
  <c r="L115" i="8" s="1"/>
  <c r="B12" i="7" s="1"/>
  <c r="I114" i="8"/>
  <c r="I115" i="8" s="1"/>
  <c r="D12" i="7" s="1"/>
  <c r="V111" i="8"/>
  <c r="F11" i="7" s="1"/>
  <c r="K110" i="8"/>
  <c r="J110" i="8"/>
  <c r="S110" i="8"/>
  <c r="M110" i="8"/>
  <c r="L110" i="8"/>
  <c r="I110" i="8"/>
  <c r="K109" i="8"/>
  <c r="J109" i="8"/>
  <c r="S109" i="8"/>
  <c r="M109" i="8"/>
  <c r="L109" i="8"/>
  <c r="I109" i="8"/>
  <c r="K108" i="8"/>
  <c r="J108" i="8"/>
  <c r="S108" i="8"/>
  <c r="M108" i="8"/>
  <c r="L108" i="8"/>
  <c r="I108" i="8"/>
  <c r="K107" i="8"/>
  <c r="J107" i="8"/>
  <c r="S107" i="8"/>
  <c r="M107" i="8"/>
  <c r="L107" i="8"/>
  <c r="I107" i="8"/>
  <c r="K106" i="8"/>
  <c r="J106" i="8"/>
  <c r="S106" i="8"/>
  <c r="M106" i="8"/>
  <c r="L106" i="8"/>
  <c r="I106" i="8"/>
  <c r="K105" i="8"/>
  <c r="J105" i="8"/>
  <c r="S105" i="8"/>
  <c r="M105" i="8"/>
  <c r="L105" i="8"/>
  <c r="I105" i="8"/>
  <c r="K104" i="8"/>
  <c r="J104" i="8"/>
  <c r="S104" i="8"/>
  <c r="M104" i="8"/>
  <c r="L104" i="8"/>
  <c r="I104" i="8"/>
  <c r="K103" i="8"/>
  <c r="J103" i="8"/>
  <c r="S103" i="8"/>
  <c r="M103" i="8"/>
  <c r="L103" i="8"/>
  <c r="I103" i="8"/>
  <c r="K102" i="8"/>
  <c r="J102" i="8"/>
  <c r="S102" i="8"/>
  <c r="M102" i="8"/>
  <c r="L102" i="8"/>
  <c r="I102" i="8"/>
  <c r="K101" i="8"/>
  <c r="J101" i="8"/>
  <c r="S101" i="8"/>
  <c r="M101" i="8"/>
  <c r="L101" i="8"/>
  <c r="I101" i="8"/>
  <c r="K100" i="8"/>
  <c r="J100" i="8"/>
  <c r="S100" i="8"/>
  <c r="M100" i="8"/>
  <c r="L100" i="8"/>
  <c r="I100" i="8"/>
  <c r="K99" i="8"/>
  <c r="J99" i="8"/>
  <c r="S99" i="8"/>
  <c r="M99" i="8"/>
  <c r="L99" i="8"/>
  <c r="I99" i="8"/>
  <c r="K98" i="8"/>
  <c r="J98" i="8"/>
  <c r="S98" i="8"/>
  <c r="M98" i="8"/>
  <c r="L98" i="8"/>
  <c r="I98" i="8"/>
  <c r="K97" i="8"/>
  <c r="J97" i="8"/>
  <c r="S97" i="8"/>
  <c r="M97" i="8"/>
  <c r="L97" i="8"/>
  <c r="I97" i="8"/>
  <c r="K96" i="8"/>
  <c r="J96" i="8"/>
  <c r="S96" i="8"/>
  <c r="M96" i="8"/>
  <c r="L96" i="8"/>
  <c r="I96" i="8"/>
  <c r="K95" i="8"/>
  <c r="J95" i="8"/>
  <c r="S95" i="8"/>
  <c r="M95" i="8"/>
  <c r="L95" i="8"/>
  <c r="I95" i="8"/>
  <c r="K94" i="8"/>
  <c r="J94" i="8"/>
  <c r="S94" i="8"/>
  <c r="M94" i="8"/>
  <c r="L94" i="8"/>
  <c r="I94" i="8"/>
  <c r="K93" i="8"/>
  <c r="J93" i="8"/>
  <c r="S93" i="8"/>
  <c r="M93" i="8"/>
  <c r="L93" i="8"/>
  <c r="I93" i="8"/>
  <c r="K92" i="8"/>
  <c r="J92" i="8"/>
  <c r="S92" i="8"/>
  <c r="M92" i="8"/>
  <c r="L92" i="8"/>
  <c r="I92" i="8"/>
  <c r="K91" i="8"/>
  <c r="J91" i="8"/>
  <c r="S91" i="8"/>
  <c r="M91" i="8"/>
  <c r="L91" i="8"/>
  <c r="I91" i="8"/>
  <c r="K90" i="8"/>
  <c r="J90" i="8"/>
  <c r="S90" i="8"/>
  <c r="M90" i="8"/>
  <c r="L90" i="8"/>
  <c r="I90" i="8"/>
  <c r="K89" i="8"/>
  <c r="J89" i="8"/>
  <c r="S89" i="8"/>
  <c r="M89" i="8"/>
  <c r="L89" i="8"/>
  <c r="I89" i="8"/>
  <c r="K88" i="8"/>
  <c r="J88" i="8"/>
  <c r="S88" i="8"/>
  <c r="M88" i="8"/>
  <c r="L88" i="8"/>
  <c r="I88" i="8"/>
  <c r="K87" i="8"/>
  <c r="J87" i="8"/>
  <c r="S87" i="8"/>
  <c r="M87" i="8"/>
  <c r="L87" i="8"/>
  <c r="I87" i="8"/>
  <c r="K86" i="8"/>
  <c r="J86" i="8"/>
  <c r="S86" i="8"/>
  <c r="M86" i="8"/>
  <c r="L86" i="8"/>
  <c r="I86" i="8"/>
  <c r="K85" i="8"/>
  <c r="J85" i="8"/>
  <c r="S85" i="8"/>
  <c r="M85" i="8"/>
  <c r="L85" i="8"/>
  <c r="I85" i="8"/>
  <c r="K84" i="8"/>
  <c r="J84" i="8"/>
  <c r="S84" i="8"/>
  <c r="M84" i="8"/>
  <c r="L84" i="8"/>
  <c r="I84" i="8"/>
  <c r="K83" i="8"/>
  <c r="J83" i="8"/>
  <c r="S83" i="8"/>
  <c r="M83" i="8"/>
  <c r="L83" i="8"/>
  <c r="I83" i="8"/>
  <c r="K82" i="8"/>
  <c r="J82" i="8"/>
  <c r="S82" i="8"/>
  <c r="M82" i="8"/>
  <c r="L82" i="8"/>
  <c r="I82" i="8"/>
  <c r="K81" i="8"/>
  <c r="J81" i="8"/>
  <c r="S81" i="8"/>
  <c r="M81" i="8"/>
  <c r="L81" i="8"/>
  <c r="I81" i="8"/>
  <c r="K80" i="8"/>
  <c r="J80" i="8"/>
  <c r="S80" i="8"/>
  <c r="M80" i="8"/>
  <c r="L80" i="8"/>
  <c r="I80" i="8"/>
  <c r="K79" i="8"/>
  <c r="J79" i="8"/>
  <c r="S79" i="8"/>
  <c r="M79" i="8"/>
  <c r="L79" i="8"/>
  <c r="I79" i="8"/>
  <c r="K78" i="8"/>
  <c r="J78" i="8"/>
  <c r="S78" i="8"/>
  <c r="M78" i="8"/>
  <c r="L78" i="8"/>
  <c r="I78" i="8"/>
  <c r="K77" i="8"/>
  <c r="J77" i="8"/>
  <c r="S77" i="8"/>
  <c r="M77" i="8"/>
  <c r="L77" i="8"/>
  <c r="I77" i="8"/>
  <c r="K76" i="8"/>
  <c r="J76" i="8"/>
  <c r="S76" i="8"/>
  <c r="M76" i="8"/>
  <c r="L76" i="8"/>
  <c r="I76" i="8"/>
  <c r="K75" i="8"/>
  <c r="J75" i="8"/>
  <c r="S75" i="8"/>
  <c r="M75" i="8"/>
  <c r="L75" i="8"/>
  <c r="I75" i="8"/>
  <c r="K74" i="8"/>
  <c r="J74" i="8"/>
  <c r="S74" i="8"/>
  <c r="M74" i="8"/>
  <c r="L74" i="8"/>
  <c r="I74" i="8"/>
  <c r="K73" i="8"/>
  <c r="J73" i="8"/>
  <c r="S73" i="8"/>
  <c r="M73" i="8"/>
  <c r="L73" i="8"/>
  <c r="I73" i="8"/>
  <c r="K72" i="8"/>
  <c r="J72" i="8"/>
  <c r="S72" i="8"/>
  <c r="M72" i="8"/>
  <c r="L72" i="8"/>
  <c r="I72" i="8"/>
  <c r="K71" i="8"/>
  <c r="J71" i="8"/>
  <c r="S71" i="8"/>
  <c r="M71" i="8"/>
  <c r="L71" i="8"/>
  <c r="I71" i="8"/>
  <c r="K70" i="8"/>
  <c r="J70" i="8"/>
  <c r="S70" i="8"/>
  <c r="M70" i="8"/>
  <c r="L70" i="8"/>
  <c r="I70" i="8"/>
  <c r="K69" i="8"/>
  <c r="J69" i="8"/>
  <c r="S69" i="8"/>
  <c r="M69" i="8"/>
  <c r="L69" i="8"/>
  <c r="I69" i="8"/>
  <c r="K68" i="8"/>
  <c r="J68" i="8"/>
  <c r="S68" i="8"/>
  <c r="M68" i="8"/>
  <c r="L68" i="8"/>
  <c r="I68" i="8"/>
  <c r="K67" i="8"/>
  <c r="J67" i="8"/>
  <c r="S67" i="8"/>
  <c r="M67" i="8"/>
  <c r="L67" i="8"/>
  <c r="I67" i="8"/>
  <c r="K66" i="8"/>
  <c r="J66" i="8"/>
  <c r="S66" i="8"/>
  <c r="M66" i="8"/>
  <c r="L66" i="8"/>
  <c r="I66" i="8"/>
  <c r="K65" i="8"/>
  <c r="J65" i="8"/>
  <c r="S65" i="8"/>
  <c r="M65" i="8"/>
  <c r="L65" i="8"/>
  <c r="I65" i="8"/>
  <c r="K64" i="8"/>
  <c r="J64" i="8"/>
  <c r="S64" i="8"/>
  <c r="M64" i="8"/>
  <c r="L64" i="8"/>
  <c r="I64" i="8"/>
  <c r="K63" i="8"/>
  <c r="J63" i="8"/>
  <c r="S63" i="8"/>
  <c r="M63" i="8"/>
  <c r="L63" i="8"/>
  <c r="I63" i="8"/>
  <c r="K62" i="8"/>
  <c r="J62" i="8"/>
  <c r="S62" i="8"/>
  <c r="M62" i="8"/>
  <c r="L62" i="8"/>
  <c r="I62" i="8"/>
  <c r="K61" i="8"/>
  <c r="J61" i="8"/>
  <c r="S61" i="8"/>
  <c r="M61" i="8"/>
  <c r="L61" i="8"/>
  <c r="I61" i="8"/>
  <c r="K60" i="8"/>
  <c r="J60" i="8"/>
  <c r="S60" i="8"/>
  <c r="M60" i="8"/>
  <c r="L60" i="8"/>
  <c r="I60" i="8"/>
  <c r="K59" i="8"/>
  <c r="J59" i="8"/>
  <c r="S59" i="8"/>
  <c r="M59" i="8"/>
  <c r="L59" i="8"/>
  <c r="I59" i="8"/>
  <c r="K58" i="8"/>
  <c r="J58" i="8"/>
  <c r="S58" i="8"/>
  <c r="M58" i="8"/>
  <c r="L58" i="8"/>
  <c r="I58" i="8"/>
  <c r="K57" i="8"/>
  <c r="J57" i="8"/>
  <c r="S57" i="8"/>
  <c r="M57" i="8"/>
  <c r="L57" i="8"/>
  <c r="I57" i="8"/>
  <c r="K56" i="8"/>
  <c r="J56" i="8"/>
  <c r="S56" i="8"/>
  <c r="M56" i="8"/>
  <c r="L56" i="8"/>
  <c r="I56" i="8"/>
  <c r="K55" i="8"/>
  <c r="J55" i="8"/>
  <c r="S55" i="8"/>
  <c r="M55" i="8"/>
  <c r="L55" i="8"/>
  <c r="I55" i="8"/>
  <c r="K54" i="8"/>
  <c r="J54" i="8"/>
  <c r="S54" i="8"/>
  <c r="M54" i="8"/>
  <c r="L54" i="8"/>
  <c r="I54" i="8"/>
  <c r="K53" i="8"/>
  <c r="J53" i="8"/>
  <c r="S53" i="8"/>
  <c r="M53" i="8"/>
  <c r="L53" i="8"/>
  <c r="I53" i="8"/>
  <c r="K52" i="8"/>
  <c r="J52" i="8"/>
  <c r="S52" i="8"/>
  <c r="M52" i="8"/>
  <c r="L52" i="8"/>
  <c r="I52" i="8"/>
  <c r="K51" i="8"/>
  <c r="J51" i="8"/>
  <c r="S51" i="8"/>
  <c r="M51" i="8"/>
  <c r="L51" i="8"/>
  <c r="I51" i="8"/>
  <c r="K50" i="8"/>
  <c r="J50" i="8"/>
  <c r="S50" i="8"/>
  <c r="M50" i="8"/>
  <c r="L50" i="8"/>
  <c r="I50" i="8"/>
  <c r="K49" i="8"/>
  <c r="J49" i="8"/>
  <c r="S49" i="8"/>
  <c r="M49" i="8"/>
  <c r="L49" i="8"/>
  <c r="I49" i="8"/>
  <c r="K48" i="8"/>
  <c r="J48" i="8"/>
  <c r="S48" i="8"/>
  <c r="M48" i="8"/>
  <c r="L48" i="8"/>
  <c r="I48" i="8"/>
  <c r="K47" i="8"/>
  <c r="J47" i="8"/>
  <c r="S47" i="8"/>
  <c r="M47" i="8"/>
  <c r="L47" i="8"/>
  <c r="I47" i="8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3" i="8"/>
  <c r="J43" i="8"/>
  <c r="S43" i="8"/>
  <c r="M43" i="8"/>
  <c r="L43" i="8"/>
  <c r="I43" i="8"/>
  <c r="K42" i="8"/>
  <c r="J42" i="8"/>
  <c r="S42" i="8"/>
  <c r="M42" i="8"/>
  <c r="L42" i="8"/>
  <c r="I42" i="8"/>
  <c r="K41" i="8"/>
  <c r="J41" i="8"/>
  <c r="S41" i="8"/>
  <c r="M41" i="8"/>
  <c r="L41" i="8"/>
  <c r="I41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4" i="8"/>
  <c r="J34" i="8"/>
  <c r="S34" i="8"/>
  <c r="M34" i="8"/>
  <c r="L34" i="8"/>
  <c r="I34" i="8"/>
  <c r="K33" i="8"/>
  <c r="J33" i="8"/>
  <c r="S33" i="8"/>
  <c r="M33" i="8"/>
  <c r="L33" i="8"/>
  <c r="I33" i="8"/>
  <c r="K32" i="8"/>
  <c r="J32" i="8"/>
  <c r="S32" i="8"/>
  <c r="M32" i="8"/>
  <c r="L32" i="8"/>
  <c r="I32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S28" i="8"/>
  <c r="M28" i="8"/>
  <c r="L28" i="8"/>
  <c r="I28" i="8"/>
  <c r="K27" i="8"/>
  <c r="J27" i="8"/>
  <c r="S27" i="8"/>
  <c r="M27" i="8"/>
  <c r="L27" i="8"/>
  <c r="I27" i="8"/>
  <c r="K26" i="8"/>
  <c r="J26" i="8"/>
  <c r="S26" i="8"/>
  <c r="M26" i="8"/>
  <c r="L26" i="8"/>
  <c r="I26" i="8"/>
  <c r="K25" i="8"/>
  <c r="J25" i="8"/>
  <c r="S25" i="8"/>
  <c r="M25" i="8"/>
  <c r="L25" i="8"/>
  <c r="I25" i="8"/>
  <c r="K24" i="8"/>
  <c r="J24" i="8"/>
  <c r="S24" i="8"/>
  <c r="M24" i="8"/>
  <c r="L24" i="8"/>
  <c r="I24" i="8"/>
  <c r="K23" i="8"/>
  <c r="J23" i="8"/>
  <c r="S23" i="8"/>
  <c r="M23" i="8"/>
  <c r="L23" i="8"/>
  <c r="I23" i="8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K16" i="8"/>
  <c r="J16" i="8"/>
  <c r="S16" i="8"/>
  <c r="M16" i="8"/>
  <c r="L16" i="8"/>
  <c r="I16" i="8"/>
  <c r="K15" i="8"/>
  <c r="J15" i="8"/>
  <c r="S15" i="8"/>
  <c r="M15" i="8"/>
  <c r="L15" i="8"/>
  <c r="I15" i="8"/>
  <c r="K14" i="8"/>
  <c r="J14" i="8"/>
  <c r="S14" i="8"/>
  <c r="M14" i="8"/>
  <c r="L14" i="8"/>
  <c r="I14" i="8"/>
  <c r="K13" i="8"/>
  <c r="J13" i="8"/>
  <c r="S13" i="8"/>
  <c r="M13" i="8"/>
  <c r="L13" i="8"/>
  <c r="I13" i="8"/>
  <c r="K12" i="8"/>
  <c r="J12" i="8"/>
  <c r="S12" i="8"/>
  <c r="M12" i="8"/>
  <c r="L12" i="8"/>
  <c r="I12" i="8"/>
  <c r="K11" i="8"/>
  <c r="K123" i="8" s="1"/>
  <c r="J11" i="8"/>
  <c r="S11" i="8"/>
  <c r="M11" i="8"/>
  <c r="L11" i="8"/>
  <c r="I11" i="8"/>
  <c r="J20" i="6"/>
  <c r="J17" i="3"/>
  <c r="K7" i="1"/>
  <c r="B7" i="1"/>
  <c r="J30" i="3"/>
  <c r="I30" i="3"/>
  <c r="Z341" i="5"/>
  <c r="V338" i="5"/>
  <c r="F39" i="4" s="1"/>
  <c r="K337" i="5"/>
  <c r="J337" i="5"/>
  <c r="S337" i="5"/>
  <c r="M337" i="5"/>
  <c r="L337" i="5"/>
  <c r="I337" i="5"/>
  <c r="K336" i="5"/>
  <c r="J336" i="5"/>
  <c r="S336" i="5"/>
  <c r="S338" i="5" s="1"/>
  <c r="E39" i="4" s="1"/>
  <c r="M336" i="5"/>
  <c r="M338" i="5" s="1"/>
  <c r="C39" i="4" s="1"/>
  <c r="L336" i="5"/>
  <c r="G338" i="5" s="1"/>
  <c r="I336" i="5"/>
  <c r="I338" i="5" s="1"/>
  <c r="D39" i="4" s="1"/>
  <c r="V333" i="5"/>
  <c r="F38" i="4" s="1"/>
  <c r="M333" i="5"/>
  <c r="C38" i="4" s="1"/>
  <c r="L333" i="5"/>
  <c r="B38" i="4" s="1"/>
  <c r="K332" i="5"/>
  <c r="J332" i="5"/>
  <c r="S332" i="5"/>
  <c r="S333" i="5" s="1"/>
  <c r="E38" i="4" s="1"/>
  <c r="M332" i="5"/>
  <c r="H333" i="5" s="1"/>
  <c r="L332" i="5"/>
  <c r="G333" i="5" s="1"/>
  <c r="I332" i="5"/>
  <c r="I333" i="5" s="1"/>
  <c r="D38" i="4" s="1"/>
  <c r="F37" i="4"/>
  <c r="V329" i="5"/>
  <c r="K328" i="5"/>
  <c r="J328" i="5"/>
  <c r="S328" i="5"/>
  <c r="M328" i="5"/>
  <c r="L328" i="5"/>
  <c r="I328" i="5"/>
  <c r="K327" i="5"/>
  <c r="J327" i="5"/>
  <c r="S327" i="5"/>
  <c r="M327" i="5"/>
  <c r="L327" i="5"/>
  <c r="I327" i="5"/>
  <c r="K326" i="5"/>
  <c r="J326" i="5"/>
  <c r="S326" i="5"/>
  <c r="M326" i="5"/>
  <c r="L326" i="5"/>
  <c r="I326" i="5"/>
  <c r="K325" i="5"/>
  <c r="J325" i="5"/>
  <c r="S325" i="5"/>
  <c r="S329" i="5" s="1"/>
  <c r="E37" i="4" s="1"/>
  <c r="M325" i="5"/>
  <c r="M329" i="5" s="1"/>
  <c r="C37" i="4" s="1"/>
  <c r="L325" i="5"/>
  <c r="G329" i="5" s="1"/>
  <c r="I325" i="5"/>
  <c r="I329" i="5" s="1"/>
  <c r="D37" i="4" s="1"/>
  <c r="F36" i="4"/>
  <c r="V322" i="5"/>
  <c r="K321" i="5"/>
  <c r="J321" i="5"/>
  <c r="S321" i="5"/>
  <c r="M321" i="5"/>
  <c r="L321" i="5"/>
  <c r="I321" i="5"/>
  <c r="K320" i="5"/>
  <c r="J320" i="5"/>
  <c r="S320" i="5"/>
  <c r="M320" i="5"/>
  <c r="L320" i="5"/>
  <c r="I320" i="5"/>
  <c r="K319" i="5"/>
  <c r="J319" i="5"/>
  <c r="S319" i="5"/>
  <c r="M319" i="5"/>
  <c r="L319" i="5"/>
  <c r="I319" i="5"/>
  <c r="K318" i="5"/>
  <c r="J318" i="5"/>
  <c r="S318" i="5"/>
  <c r="S322" i="5" s="1"/>
  <c r="E36" i="4" s="1"/>
  <c r="M318" i="5"/>
  <c r="M322" i="5" s="1"/>
  <c r="C36" i="4" s="1"/>
  <c r="L318" i="5"/>
  <c r="G322" i="5" s="1"/>
  <c r="I318" i="5"/>
  <c r="I322" i="5" s="1"/>
  <c r="D36" i="4" s="1"/>
  <c r="F35" i="4"/>
  <c r="V315" i="5"/>
  <c r="K314" i="5"/>
  <c r="J314" i="5"/>
  <c r="S314" i="5"/>
  <c r="M314" i="5"/>
  <c r="L314" i="5"/>
  <c r="I314" i="5"/>
  <c r="K313" i="5"/>
  <c r="J313" i="5"/>
  <c r="S313" i="5"/>
  <c r="M313" i="5"/>
  <c r="L313" i="5"/>
  <c r="I313" i="5"/>
  <c r="K312" i="5"/>
  <c r="J312" i="5"/>
  <c r="S312" i="5"/>
  <c r="M312" i="5"/>
  <c r="L312" i="5"/>
  <c r="I312" i="5"/>
  <c r="K311" i="5"/>
  <c r="J311" i="5"/>
  <c r="S311" i="5"/>
  <c r="M311" i="5"/>
  <c r="L311" i="5"/>
  <c r="I311" i="5"/>
  <c r="K310" i="5"/>
  <c r="J310" i="5"/>
  <c r="S310" i="5"/>
  <c r="M310" i="5"/>
  <c r="L310" i="5"/>
  <c r="I310" i="5"/>
  <c r="K309" i="5"/>
  <c r="J309" i="5"/>
  <c r="S309" i="5"/>
  <c r="M309" i="5"/>
  <c r="L309" i="5"/>
  <c r="I309" i="5"/>
  <c r="K308" i="5"/>
  <c r="J308" i="5"/>
  <c r="S308" i="5"/>
  <c r="S315" i="5" s="1"/>
  <c r="E35" i="4" s="1"/>
  <c r="M308" i="5"/>
  <c r="M315" i="5" s="1"/>
  <c r="C35" i="4" s="1"/>
  <c r="L308" i="5"/>
  <c r="G315" i="5" s="1"/>
  <c r="I308" i="5"/>
  <c r="I315" i="5" s="1"/>
  <c r="D35" i="4" s="1"/>
  <c r="S305" i="5"/>
  <c r="E34" i="4" s="1"/>
  <c r="V305" i="5"/>
  <c r="F34" i="4" s="1"/>
  <c r="K304" i="5"/>
  <c r="J304" i="5"/>
  <c r="S304" i="5"/>
  <c r="M304" i="5"/>
  <c r="L304" i="5"/>
  <c r="I304" i="5"/>
  <c r="K303" i="5"/>
  <c r="J303" i="5"/>
  <c r="S303" i="5"/>
  <c r="M303" i="5"/>
  <c r="L303" i="5"/>
  <c r="I303" i="5"/>
  <c r="K302" i="5"/>
  <c r="J302" i="5"/>
  <c r="S302" i="5"/>
  <c r="M302" i="5"/>
  <c r="L302" i="5"/>
  <c r="I302" i="5"/>
  <c r="K301" i="5"/>
  <c r="J301" i="5"/>
  <c r="S301" i="5"/>
  <c r="M301" i="5"/>
  <c r="L301" i="5"/>
  <c r="I301" i="5"/>
  <c r="K300" i="5"/>
  <c r="J300" i="5"/>
  <c r="S300" i="5"/>
  <c r="M300" i="5"/>
  <c r="L300" i="5"/>
  <c r="I300" i="5"/>
  <c r="K299" i="5"/>
  <c r="J299" i="5"/>
  <c r="S299" i="5"/>
  <c r="M299" i="5"/>
  <c r="H305" i="5" s="1"/>
  <c r="L299" i="5"/>
  <c r="L305" i="5" s="1"/>
  <c r="B34" i="4" s="1"/>
  <c r="I299" i="5"/>
  <c r="I305" i="5" s="1"/>
  <c r="D34" i="4" s="1"/>
  <c r="S296" i="5"/>
  <c r="E33" i="4" s="1"/>
  <c r="V296" i="5"/>
  <c r="F33" i="4" s="1"/>
  <c r="K295" i="5"/>
  <c r="J295" i="5"/>
  <c r="S295" i="5"/>
  <c r="M295" i="5"/>
  <c r="L295" i="5"/>
  <c r="I295" i="5"/>
  <c r="K294" i="5"/>
  <c r="J294" i="5"/>
  <c r="S294" i="5"/>
  <c r="M294" i="5"/>
  <c r="L294" i="5"/>
  <c r="I294" i="5"/>
  <c r="K293" i="5"/>
  <c r="J293" i="5"/>
  <c r="S293" i="5"/>
  <c r="M293" i="5"/>
  <c r="L293" i="5"/>
  <c r="I293" i="5"/>
  <c r="K292" i="5"/>
  <c r="J292" i="5"/>
  <c r="S292" i="5"/>
  <c r="M292" i="5"/>
  <c r="L292" i="5"/>
  <c r="I292" i="5"/>
  <c r="K291" i="5"/>
  <c r="J291" i="5"/>
  <c r="S291" i="5"/>
  <c r="M291" i="5"/>
  <c r="L291" i="5"/>
  <c r="I291" i="5"/>
  <c r="K290" i="5"/>
  <c r="J290" i="5"/>
  <c r="S290" i="5"/>
  <c r="M290" i="5"/>
  <c r="H296" i="5" s="1"/>
  <c r="L290" i="5"/>
  <c r="L296" i="5" s="1"/>
  <c r="B33" i="4" s="1"/>
  <c r="I290" i="5"/>
  <c r="I296" i="5" s="1"/>
  <c r="D33" i="4" s="1"/>
  <c r="S287" i="5"/>
  <c r="E32" i="4" s="1"/>
  <c r="V287" i="5"/>
  <c r="F32" i="4" s="1"/>
  <c r="K286" i="5"/>
  <c r="J286" i="5"/>
  <c r="S286" i="5"/>
  <c r="M286" i="5"/>
  <c r="L286" i="5"/>
  <c r="I286" i="5"/>
  <c r="K285" i="5"/>
  <c r="J285" i="5"/>
  <c r="S285" i="5"/>
  <c r="M285" i="5"/>
  <c r="L285" i="5"/>
  <c r="I285" i="5"/>
  <c r="K284" i="5"/>
  <c r="J284" i="5"/>
  <c r="S284" i="5"/>
  <c r="M284" i="5"/>
  <c r="L284" i="5"/>
  <c r="I284" i="5"/>
  <c r="K283" i="5"/>
  <c r="J283" i="5"/>
  <c r="S283" i="5"/>
  <c r="M283" i="5"/>
  <c r="L283" i="5"/>
  <c r="I283" i="5"/>
  <c r="K282" i="5"/>
  <c r="J282" i="5"/>
  <c r="S282" i="5"/>
  <c r="M282" i="5"/>
  <c r="L282" i="5"/>
  <c r="I282" i="5"/>
  <c r="K281" i="5"/>
  <c r="J281" i="5"/>
  <c r="S281" i="5"/>
  <c r="M281" i="5"/>
  <c r="M287" i="5" s="1"/>
  <c r="C32" i="4" s="1"/>
  <c r="L281" i="5"/>
  <c r="I281" i="5"/>
  <c r="K280" i="5"/>
  <c r="J280" i="5"/>
  <c r="S280" i="5"/>
  <c r="M280" i="5"/>
  <c r="H287" i="5" s="1"/>
  <c r="L280" i="5"/>
  <c r="L287" i="5" s="1"/>
  <c r="B32" i="4" s="1"/>
  <c r="I280" i="5"/>
  <c r="I287" i="5" s="1"/>
  <c r="D32" i="4" s="1"/>
  <c r="F31" i="4"/>
  <c r="S277" i="5"/>
  <c r="E31" i="4" s="1"/>
  <c r="V277" i="5"/>
  <c r="K276" i="5"/>
  <c r="J276" i="5"/>
  <c r="S276" i="5"/>
  <c r="M276" i="5"/>
  <c r="L276" i="5"/>
  <c r="I276" i="5"/>
  <c r="K275" i="5"/>
  <c r="J275" i="5"/>
  <c r="S275" i="5"/>
  <c r="M275" i="5"/>
  <c r="L275" i="5"/>
  <c r="I275" i="5"/>
  <c r="K274" i="5"/>
  <c r="J274" i="5"/>
  <c r="S274" i="5"/>
  <c r="M274" i="5"/>
  <c r="L274" i="5"/>
  <c r="I274" i="5"/>
  <c r="K273" i="5"/>
  <c r="J273" i="5"/>
  <c r="S273" i="5"/>
  <c r="M273" i="5"/>
  <c r="L273" i="5"/>
  <c r="I273" i="5"/>
  <c r="K272" i="5"/>
  <c r="J272" i="5"/>
  <c r="S272" i="5"/>
  <c r="M272" i="5"/>
  <c r="L272" i="5"/>
  <c r="I272" i="5"/>
  <c r="K271" i="5"/>
  <c r="J271" i="5"/>
  <c r="S271" i="5"/>
  <c r="M271" i="5"/>
  <c r="L271" i="5"/>
  <c r="I271" i="5"/>
  <c r="K270" i="5"/>
  <c r="J270" i="5"/>
  <c r="S270" i="5"/>
  <c r="M270" i="5"/>
  <c r="H277" i="5" s="1"/>
  <c r="L270" i="5"/>
  <c r="I270" i="5"/>
  <c r="K269" i="5"/>
  <c r="J269" i="5"/>
  <c r="S269" i="5"/>
  <c r="M269" i="5"/>
  <c r="M277" i="5" s="1"/>
  <c r="C31" i="4" s="1"/>
  <c r="L269" i="5"/>
  <c r="G277" i="5" s="1"/>
  <c r="I269" i="5"/>
  <c r="I277" i="5" s="1"/>
  <c r="D31" i="4" s="1"/>
  <c r="F30" i="4"/>
  <c r="S266" i="5"/>
  <c r="E30" i="4" s="1"/>
  <c r="V266" i="5"/>
  <c r="K265" i="5"/>
  <c r="J265" i="5"/>
  <c r="S265" i="5"/>
  <c r="M265" i="5"/>
  <c r="L265" i="5"/>
  <c r="I265" i="5"/>
  <c r="K264" i="5"/>
  <c r="J264" i="5"/>
  <c r="S264" i="5"/>
  <c r="M264" i="5"/>
  <c r="L264" i="5"/>
  <c r="I264" i="5"/>
  <c r="K263" i="5"/>
  <c r="J263" i="5"/>
  <c r="S263" i="5"/>
  <c r="M263" i="5"/>
  <c r="L263" i="5"/>
  <c r="I263" i="5"/>
  <c r="K262" i="5"/>
  <c r="J262" i="5"/>
  <c r="S262" i="5"/>
  <c r="M262" i="5"/>
  <c r="L262" i="5"/>
  <c r="I262" i="5"/>
  <c r="K261" i="5"/>
  <c r="J261" i="5"/>
  <c r="S261" i="5"/>
  <c r="M261" i="5"/>
  <c r="L261" i="5"/>
  <c r="I261" i="5"/>
  <c r="K260" i="5"/>
  <c r="J260" i="5"/>
  <c r="S260" i="5"/>
  <c r="M260" i="5"/>
  <c r="L260" i="5"/>
  <c r="I260" i="5"/>
  <c r="K259" i="5"/>
  <c r="J259" i="5"/>
  <c r="S259" i="5"/>
  <c r="M259" i="5"/>
  <c r="L259" i="5"/>
  <c r="I259" i="5"/>
  <c r="K258" i="5"/>
  <c r="J258" i="5"/>
  <c r="S258" i="5"/>
  <c r="M258" i="5"/>
  <c r="L258" i="5"/>
  <c r="I258" i="5"/>
  <c r="K257" i="5"/>
  <c r="J257" i="5"/>
  <c r="S257" i="5"/>
  <c r="M257" i="5"/>
  <c r="M266" i="5" s="1"/>
  <c r="C30" i="4" s="1"/>
  <c r="L257" i="5"/>
  <c r="G266" i="5" s="1"/>
  <c r="I257" i="5"/>
  <c r="I266" i="5" s="1"/>
  <c r="D30" i="4" s="1"/>
  <c r="F29" i="4"/>
  <c r="S254" i="5"/>
  <c r="E29" i="4" s="1"/>
  <c r="V254" i="5"/>
  <c r="K253" i="5"/>
  <c r="J253" i="5"/>
  <c r="S253" i="5"/>
  <c r="M253" i="5"/>
  <c r="L253" i="5"/>
  <c r="I253" i="5"/>
  <c r="K252" i="5"/>
  <c r="J252" i="5"/>
  <c r="S252" i="5"/>
  <c r="M252" i="5"/>
  <c r="L252" i="5"/>
  <c r="I252" i="5"/>
  <c r="K251" i="5"/>
  <c r="J251" i="5"/>
  <c r="S251" i="5"/>
  <c r="M251" i="5"/>
  <c r="L251" i="5"/>
  <c r="I251" i="5"/>
  <c r="K250" i="5"/>
  <c r="J250" i="5"/>
  <c r="S250" i="5"/>
  <c r="M250" i="5"/>
  <c r="L250" i="5"/>
  <c r="I250" i="5"/>
  <c r="K249" i="5"/>
  <c r="J249" i="5"/>
  <c r="S249" i="5"/>
  <c r="M249" i="5"/>
  <c r="L249" i="5"/>
  <c r="I249" i="5"/>
  <c r="K248" i="5"/>
  <c r="J248" i="5"/>
  <c r="S248" i="5"/>
  <c r="M248" i="5"/>
  <c r="L248" i="5"/>
  <c r="I248" i="5"/>
  <c r="K247" i="5"/>
  <c r="J247" i="5"/>
  <c r="S247" i="5"/>
  <c r="M247" i="5"/>
  <c r="L247" i="5"/>
  <c r="I247" i="5"/>
  <c r="K246" i="5"/>
  <c r="J246" i="5"/>
  <c r="S246" i="5"/>
  <c r="M246" i="5"/>
  <c r="L246" i="5"/>
  <c r="I246" i="5"/>
  <c r="K245" i="5"/>
  <c r="J245" i="5"/>
  <c r="S245" i="5"/>
  <c r="M245" i="5"/>
  <c r="H254" i="5" s="1"/>
  <c r="L245" i="5"/>
  <c r="L254" i="5" s="1"/>
  <c r="B29" i="4" s="1"/>
  <c r="I245" i="5"/>
  <c r="I254" i="5" s="1"/>
  <c r="D29" i="4" s="1"/>
  <c r="S242" i="5"/>
  <c r="E28" i="4" s="1"/>
  <c r="V242" i="5"/>
  <c r="F28" i="4" s="1"/>
  <c r="K241" i="5"/>
  <c r="J241" i="5"/>
  <c r="S241" i="5"/>
  <c r="M241" i="5"/>
  <c r="L241" i="5"/>
  <c r="I241" i="5"/>
  <c r="K240" i="5"/>
  <c r="J240" i="5"/>
  <c r="S240" i="5"/>
  <c r="M240" i="5"/>
  <c r="L240" i="5"/>
  <c r="I240" i="5"/>
  <c r="K239" i="5"/>
  <c r="J239" i="5"/>
  <c r="S239" i="5"/>
  <c r="M239" i="5"/>
  <c r="L239" i="5"/>
  <c r="I239" i="5"/>
  <c r="K238" i="5"/>
  <c r="J238" i="5"/>
  <c r="S238" i="5"/>
  <c r="M238" i="5"/>
  <c r="L238" i="5"/>
  <c r="I238" i="5"/>
  <c r="I242" i="5" s="1"/>
  <c r="D28" i="4" s="1"/>
  <c r="K237" i="5"/>
  <c r="J237" i="5"/>
  <c r="S237" i="5"/>
  <c r="M237" i="5"/>
  <c r="M242" i="5" s="1"/>
  <c r="C28" i="4" s="1"/>
  <c r="L237" i="5"/>
  <c r="G242" i="5" s="1"/>
  <c r="I237" i="5"/>
  <c r="S234" i="5"/>
  <c r="E27" i="4" s="1"/>
  <c r="V234" i="5"/>
  <c r="F27" i="4" s="1"/>
  <c r="K233" i="5"/>
  <c r="J233" i="5"/>
  <c r="S233" i="5"/>
  <c r="M233" i="5"/>
  <c r="L233" i="5"/>
  <c r="I233" i="5"/>
  <c r="K232" i="5"/>
  <c r="J232" i="5"/>
  <c r="S232" i="5"/>
  <c r="M232" i="5"/>
  <c r="L232" i="5"/>
  <c r="I232" i="5"/>
  <c r="K231" i="5"/>
  <c r="J231" i="5"/>
  <c r="S231" i="5"/>
  <c r="M231" i="5"/>
  <c r="L231" i="5"/>
  <c r="I231" i="5"/>
  <c r="K230" i="5"/>
  <c r="J230" i="5"/>
  <c r="S230" i="5"/>
  <c r="M230" i="5"/>
  <c r="H234" i="5" s="1"/>
  <c r="L230" i="5"/>
  <c r="L234" i="5" s="1"/>
  <c r="B27" i="4" s="1"/>
  <c r="I230" i="5"/>
  <c r="I234" i="5" s="1"/>
  <c r="D27" i="4" s="1"/>
  <c r="S227" i="5"/>
  <c r="E26" i="4" s="1"/>
  <c r="V227" i="5"/>
  <c r="F26" i="4" s="1"/>
  <c r="K226" i="5"/>
  <c r="J226" i="5"/>
  <c r="S226" i="5"/>
  <c r="M226" i="5"/>
  <c r="L226" i="5"/>
  <c r="I226" i="5"/>
  <c r="K225" i="5"/>
  <c r="J225" i="5"/>
  <c r="S225" i="5"/>
  <c r="M225" i="5"/>
  <c r="L225" i="5"/>
  <c r="I225" i="5"/>
  <c r="K224" i="5"/>
  <c r="J224" i="5"/>
  <c r="S224" i="5"/>
  <c r="M224" i="5"/>
  <c r="L224" i="5"/>
  <c r="I224" i="5"/>
  <c r="K223" i="5"/>
  <c r="J223" i="5"/>
  <c r="S223" i="5"/>
  <c r="M223" i="5"/>
  <c r="L223" i="5"/>
  <c r="I223" i="5"/>
  <c r="K222" i="5"/>
  <c r="J222" i="5"/>
  <c r="S222" i="5"/>
  <c r="M222" i="5"/>
  <c r="L222" i="5"/>
  <c r="I222" i="5"/>
  <c r="K221" i="5"/>
  <c r="J221" i="5"/>
  <c r="S221" i="5"/>
  <c r="M221" i="5"/>
  <c r="L221" i="5"/>
  <c r="I221" i="5"/>
  <c r="K220" i="5"/>
  <c r="J220" i="5"/>
  <c r="S220" i="5"/>
  <c r="M220" i="5"/>
  <c r="L220" i="5"/>
  <c r="I220" i="5"/>
  <c r="K219" i="5"/>
  <c r="J219" i="5"/>
  <c r="S219" i="5"/>
  <c r="M219" i="5"/>
  <c r="L219" i="5"/>
  <c r="I219" i="5"/>
  <c r="K218" i="5"/>
  <c r="J218" i="5"/>
  <c r="S218" i="5"/>
  <c r="M218" i="5"/>
  <c r="L218" i="5"/>
  <c r="I218" i="5"/>
  <c r="K217" i="5"/>
  <c r="J217" i="5"/>
  <c r="S217" i="5"/>
  <c r="M217" i="5"/>
  <c r="L217" i="5"/>
  <c r="I217" i="5"/>
  <c r="K216" i="5"/>
  <c r="J216" i="5"/>
  <c r="S216" i="5"/>
  <c r="M216" i="5"/>
  <c r="L216" i="5"/>
  <c r="I216" i="5"/>
  <c r="K215" i="5"/>
  <c r="J215" i="5"/>
  <c r="S215" i="5"/>
  <c r="M215" i="5"/>
  <c r="L215" i="5"/>
  <c r="I215" i="5"/>
  <c r="K214" i="5"/>
  <c r="J214" i="5"/>
  <c r="S214" i="5"/>
  <c r="M214" i="5"/>
  <c r="L214" i="5"/>
  <c r="I214" i="5"/>
  <c r="K213" i="5"/>
  <c r="J213" i="5"/>
  <c r="S213" i="5"/>
  <c r="M213" i="5"/>
  <c r="L213" i="5"/>
  <c r="I213" i="5"/>
  <c r="K212" i="5"/>
  <c r="J212" i="5"/>
  <c r="S212" i="5"/>
  <c r="M212" i="5"/>
  <c r="H227" i="5" s="1"/>
  <c r="L212" i="5"/>
  <c r="L227" i="5" s="1"/>
  <c r="B26" i="4" s="1"/>
  <c r="I212" i="5"/>
  <c r="I227" i="5" s="1"/>
  <c r="D26" i="4" s="1"/>
  <c r="S209" i="5"/>
  <c r="E25" i="4" s="1"/>
  <c r="V209" i="5"/>
  <c r="F25" i="4" s="1"/>
  <c r="K208" i="5"/>
  <c r="J208" i="5"/>
  <c r="S208" i="5"/>
  <c r="M208" i="5"/>
  <c r="L208" i="5"/>
  <c r="I208" i="5"/>
  <c r="K207" i="5"/>
  <c r="J207" i="5"/>
  <c r="S207" i="5"/>
  <c r="M207" i="5"/>
  <c r="L207" i="5"/>
  <c r="I207" i="5"/>
  <c r="K206" i="5"/>
  <c r="J206" i="5"/>
  <c r="S206" i="5"/>
  <c r="M206" i="5"/>
  <c r="L206" i="5"/>
  <c r="I206" i="5"/>
  <c r="K205" i="5"/>
  <c r="J205" i="5"/>
  <c r="S205" i="5"/>
  <c r="M205" i="5"/>
  <c r="L205" i="5"/>
  <c r="I205" i="5"/>
  <c r="K204" i="5"/>
  <c r="J204" i="5"/>
  <c r="S204" i="5"/>
  <c r="M204" i="5"/>
  <c r="L204" i="5"/>
  <c r="I204" i="5"/>
  <c r="K203" i="5"/>
  <c r="J203" i="5"/>
  <c r="S203" i="5"/>
  <c r="M203" i="5"/>
  <c r="L203" i="5"/>
  <c r="I203" i="5"/>
  <c r="K202" i="5"/>
  <c r="J202" i="5"/>
  <c r="S202" i="5"/>
  <c r="M202" i="5"/>
  <c r="L202" i="5"/>
  <c r="I202" i="5"/>
  <c r="K201" i="5"/>
  <c r="J201" i="5"/>
  <c r="S201" i="5"/>
  <c r="M201" i="5"/>
  <c r="L201" i="5"/>
  <c r="I201" i="5"/>
  <c r="K200" i="5"/>
  <c r="J200" i="5"/>
  <c r="S200" i="5"/>
  <c r="M200" i="5"/>
  <c r="L200" i="5"/>
  <c r="I200" i="5"/>
  <c r="K199" i="5"/>
  <c r="J199" i="5"/>
  <c r="S199" i="5"/>
  <c r="M199" i="5"/>
  <c r="M209" i="5" s="1"/>
  <c r="C25" i="4" s="1"/>
  <c r="L199" i="5"/>
  <c r="G209" i="5" s="1"/>
  <c r="I199" i="5"/>
  <c r="I209" i="5" s="1"/>
  <c r="D25" i="4" s="1"/>
  <c r="S196" i="5"/>
  <c r="E24" i="4" s="1"/>
  <c r="V196" i="5"/>
  <c r="F24" i="4" s="1"/>
  <c r="K195" i="5"/>
  <c r="J195" i="5"/>
  <c r="S195" i="5"/>
  <c r="M195" i="5"/>
  <c r="L195" i="5"/>
  <c r="I195" i="5"/>
  <c r="K194" i="5"/>
  <c r="J194" i="5"/>
  <c r="S194" i="5"/>
  <c r="M194" i="5"/>
  <c r="L194" i="5"/>
  <c r="I194" i="5"/>
  <c r="K193" i="5"/>
  <c r="J193" i="5"/>
  <c r="S193" i="5"/>
  <c r="M193" i="5"/>
  <c r="L193" i="5"/>
  <c r="I193" i="5"/>
  <c r="K192" i="5"/>
  <c r="J192" i="5"/>
  <c r="S192" i="5"/>
  <c r="M192" i="5"/>
  <c r="L192" i="5"/>
  <c r="I192" i="5"/>
  <c r="K191" i="5"/>
  <c r="J191" i="5"/>
  <c r="S191" i="5"/>
  <c r="M191" i="5"/>
  <c r="L191" i="5"/>
  <c r="I191" i="5"/>
  <c r="K190" i="5"/>
  <c r="J190" i="5"/>
  <c r="S190" i="5"/>
  <c r="M190" i="5"/>
  <c r="L190" i="5"/>
  <c r="I190" i="5"/>
  <c r="K189" i="5"/>
  <c r="J189" i="5"/>
  <c r="S189" i="5"/>
  <c r="M189" i="5"/>
  <c r="L189" i="5"/>
  <c r="I189" i="5"/>
  <c r="K188" i="5"/>
  <c r="J188" i="5"/>
  <c r="S188" i="5"/>
  <c r="M188" i="5"/>
  <c r="L188" i="5"/>
  <c r="I188" i="5"/>
  <c r="K187" i="5"/>
  <c r="J187" i="5"/>
  <c r="S187" i="5"/>
  <c r="M187" i="5"/>
  <c r="L187" i="5"/>
  <c r="I187" i="5"/>
  <c r="K186" i="5"/>
  <c r="J186" i="5"/>
  <c r="S186" i="5"/>
  <c r="M186" i="5"/>
  <c r="L186" i="5"/>
  <c r="I186" i="5"/>
  <c r="K185" i="5"/>
  <c r="J185" i="5"/>
  <c r="S185" i="5"/>
  <c r="M185" i="5"/>
  <c r="L185" i="5"/>
  <c r="I185" i="5"/>
  <c r="K184" i="5"/>
  <c r="J184" i="5"/>
  <c r="S184" i="5"/>
  <c r="M184" i="5"/>
  <c r="L184" i="5"/>
  <c r="I184" i="5"/>
  <c r="K183" i="5"/>
  <c r="J183" i="5"/>
  <c r="S183" i="5"/>
  <c r="M183" i="5"/>
  <c r="L183" i="5"/>
  <c r="I183" i="5"/>
  <c r="K182" i="5"/>
  <c r="J182" i="5"/>
  <c r="S182" i="5"/>
  <c r="M182" i="5"/>
  <c r="L182" i="5"/>
  <c r="I182" i="5"/>
  <c r="K181" i="5"/>
  <c r="J181" i="5"/>
  <c r="S181" i="5"/>
  <c r="M181" i="5"/>
  <c r="L181" i="5"/>
  <c r="I181" i="5"/>
  <c r="K180" i="5"/>
  <c r="J180" i="5"/>
  <c r="S180" i="5"/>
  <c r="M180" i="5"/>
  <c r="L180" i="5"/>
  <c r="I180" i="5"/>
  <c r="K179" i="5"/>
  <c r="J179" i="5"/>
  <c r="S179" i="5"/>
  <c r="M179" i="5"/>
  <c r="L179" i="5"/>
  <c r="I179" i="5"/>
  <c r="K178" i="5"/>
  <c r="J178" i="5"/>
  <c r="S178" i="5"/>
  <c r="M178" i="5"/>
  <c r="L178" i="5"/>
  <c r="I178" i="5"/>
  <c r="K177" i="5"/>
  <c r="J177" i="5"/>
  <c r="S177" i="5"/>
  <c r="M177" i="5"/>
  <c r="M196" i="5" s="1"/>
  <c r="C24" i="4" s="1"/>
  <c r="L177" i="5"/>
  <c r="G196" i="5" s="1"/>
  <c r="I177" i="5"/>
  <c r="I196" i="5" s="1"/>
  <c r="D24" i="4" s="1"/>
  <c r="F23" i="4"/>
  <c r="S174" i="5"/>
  <c r="E23" i="4" s="1"/>
  <c r="V174" i="5"/>
  <c r="K173" i="5"/>
  <c r="J173" i="5"/>
  <c r="S173" i="5"/>
  <c r="M173" i="5"/>
  <c r="L173" i="5"/>
  <c r="I173" i="5"/>
  <c r="K172" i="5"/>
  <c r="J172" i="5"/>
  <c r="S172" i="5"/>
  <c r="M172" i="5"/>
  <c r="L172" i="5"/>
  <c r="I172" i="5"/>
  <c r="K171" i="5"/>
  <c r="J171" i="5"/>
  <c r="S171" i="5"/>
  <c r="M171" i="5"/>
  <c r="L171" i="5"/>
  <c r="I171" i="5"/>
  <c r="K170" i="5"/>
  <c r="J170" i="5"/>
  <c r="S170" i="5"/>
  <c r="M170" i="5"/>
  <c r="L170" i="5"/>
  <c r="I170" i="5"/>
  <c r="K169" i="5"/>
  <c r="J169" i="5"/>
  <c r="S169" i="5"/>
  <c r="M169" i="5"/>
  <c r="L169" i="5"/>
  <c r="I169" i="5"/>
  <c r="K168" i="5"/>
  <c r="J168" i="5"/>
  <c r="S168" i="5"/>
  <c r="M168" i="5"/>
  <c r="M174" i="5" s="1"/>
  <c r="C23" i="4" s="1"/>
  <c r="L168" i="5"/>
  <c r="I168" i="5"/>
  <c r="K167" i="5"/>
  <c r="J167" i="5"/>
  <c r="S167" i="5"/>
  <c r="M167" i="5"/>
  <c r="H174" i="5" s="1"/>
  <c r="L167" i="5"/>
  <c r="L174" i="5" s="1"/>
  <c r="B23" i="4" s="1"/>
  <c r="I167" i="5"/>
  <c r="I174" i="5" s="1"/>
  <c r="D23" i="4" s="1"/>
  <c r="S164" i="5"/>
  <c r="E22" i="4" s="1"/>
  <c r="V164" i="5"/>
  <c r="F22" i="4" s="1"/>
  <c r="K163" i="5"/>
  <c r="J163" i="5"/>
  <c r="S163" i="5"/>
  <c r="M163" i="5"/>
  <c r="L163" i="5"/>
  <c r="I163" i="5"/>
  <c r="K162" i="5"/>
  <c r="J162" i="5"/>
  <c r="S162" i="5"/>
  <c r="M162" i="5"/>
  <c r="L162" i="5"/>
  <c r="I162" i="5"/>
  <c r="K161" i="5"/>
  <c r="J161" i="5"/>
  <c r="S161" i="5"/>
  <c r="M161" i="5"/>
  <c r="L161" i="5"/>
  <c r="I161" i="5"/>
  <c r="K160" i="5"/>
  <c r="J160" i="5"/>
  <c r="S160" i="5"/>
  <c r="M160" i="5"/>
  <c r="L160" i="5"/>
  <c r="I160" i="5"/>
  <c r="K159" i="5"/>
  <c r="J159" i="5"/>
  <c r="S159" i="5"/>
  <c r="M159" i="5"/>
  <c r="L159" i="5"/>
  <c r="I159" i="5"/>
  <c r="K158" i="5"/>
  <c r="J158" i="5"/>
  <c r="S158" i="5"/>
  <c r="M158" i="5"/>
  <c r="L158" i="5"/>
  <c r="I158" i="5"/>
  <c r="K157" i="5"/>
  <c r="J157" i="5"/>
  <c r="S157" i="5"/>
  <c r="M157" i="5"/>
  <c r="L157" i="5"/>
  <c r="I157" i="5"/>
  <c r="K156" i="5"/>
  <c r="J156" i="5"/>
  <c r="S156" i="5"/>
  <c r="S340" i="5" s="1"/>
  <c r="E40" i="4" s="1"/>
  <c r="M156" i="5"/>
  <c r="L156" i="5"/>
  <c r="I156" i="5"/>
  <c r="S150" i="5"/>
  <c r="E18" i="4" s="1"/>
  <c r="V150" i="5"/>
  <c r="F18" i="4" s="1"/>
  <c r="K149" i="5"/>
  <c r="J149" i="5"/>
  <c r="S149" i="5"/>
  <c r="M149" i="5"/>
  <c r="L149" i="5"/>
  <c r="I149" i="5"/>
  <c r="K148" i="5"/>
  <c r="J148" i="5"/>
  <c r="S148" i="5"/>
  <c r="M148" i="5"/>
  <c r="L148" i="5"/>
  <c r="I148" i="5"/>
  <c r="K147" i="5"/>
  <c r="J147" i="5"/>
  <c r="S147" i="5"/>
  <c r="M147" i="5"/>
  <c r="L147" i="5"/>
  <c r="I147" i="5"/>
  <c r="K146" i="5"/>
  <c r="J146" i="5"/>
  <c r="S146" i="5"/>
  <c r="M146" i="5"/>
  <c r="L146" i="5"/>
  <c r="I146" i="5"/>
  <c r="K145" i="5"/>
  <c r="J145" i="5"/>
  <c r="S145" i="5"/>
  <c r="M145" i="5"/>
  <c r="L145" i="5"/>
  <c r="I145" i="5"/>
  <c r="K144" i="5"/>
  <c r="J144" i="5"/>
  <c r="S144" i="5"/>
  <c r="M144" i="5"/>
  <c r="L144" i="5"/>
  <c r="I144" i="5"/>
  <c r="K143" i="5"/>
  <c r="J143" i="5"/>
  <c r="S143" i="5"/>
  <c r="M143" i="5"/>
  <c r="L143" i="5"/>
  <c r="I143" i="5"/>
  <c r="K142" i="5"/>
  <c r="J142" i="5"/>
  <c r="S142" i="5"/>
  <c r="M142" i="5"/>
  <c r="L142" i="5"/>
  <c r="I142" i="5"/>
  <c r="K141" i="5"/>
  <c r="J141" i="5"/>
  <c r="S141" i="5"/>
  <c r="M141" i="5"/>
  <c r="L141" i="5"/>
  <c r="I141" i="5"/>
  <c r="K140" i="5"/>
  <c r="J140" i="5"/>
  <c r="S140" i="5"/>
  <c r="M140" i="5"/>
  <c r="L140" i="5"/>
  <c r="I140" i="5"/>
  <c r="K139" i="5"/>
  <c r="J139" i="5"/>
  <c r="S139" i="5"/>
  <c r="M139" i="5"/>
  <c r="L139" i="5"/>
  <c r="I139" i="5"/>
  <c r="K138" i="5"/>
  <c r="J138" i="5"/>
  <c r="S138" i="5"/>
  <c r="M138" i="5"/>
  <c r="L138" i="5"/>
  <c r="I138" i="5"/>
  <c r="K137" i="5"/>
  <c r="J137" i="5"/>
  <c r="S137" i="5"/>
  <c r="M137" i="5"/>
  <c r="L137" i="5"/>
  <c r="I137" i="5"/>
  <c r="K136" i="5"/>
  <c r="J136" i="5"/>
  <c r="S136" i="5"/>
  <c r="M136" i="5"/>
  <c r="M150" i="5" s="1"/>
  <c r="C18" i="4" s="1"/>
  <c r="L136" i="5"/>
  <c r="G150" i="5" s="1"/>
  <c r="I136" i="5"/>
  <c r="I150" i="5" s="1"/>
  <c r="D18" i="4" s="1"/>
  <c r="S133" i="5"/>
  <c r="E17" i="4" s="1"/>
  <c r="V133" i="5"/>
  <c r="F17" i="4" s="1"/>
  <c r="K132" i="5"/>
  <c r="J132" i="5"/>
  <c r="S132" i="5"/>
  <c r="M132" i="5"/>
  <c r="L132" i="5"/>
  <c r="I132" i="5"/>
  <c r="K131" i="5"/>
  <c r="J131" i="5"/>
  <c r="S131" i="5"/>
  <c r="M131" i="5"/>
  <c r="L131" i="5"/>
  <c r="I131" i="5"/>
  <c r="K130" i="5"/>
  <c r="J130" i="5"/>
  <c r="S130" i="5"/>
  <c r="M130" i="5"/>
  <c r="L130" i="5"/>
  <c r="I130" i="5"/>
  <c r="K129" i="5"/>
  <c r="J129" i="5"/>
  <c r="S129" i="5"/>
  <c r="M129" i="5"/>
  <c r="L129" i="5"/>
  <c r="I129" i="5"/>
  <c r="K128" i="5"/>
  <c r="J128" i="5"/>
  <c r="S128" i="5"/>
  <c r="M128" i="5"/>
  <c r="L128" i="5"/>
  <c r="I128" i="5"/>
  <c r="K127" i="5"/>
  <c r="J127" i="5"/>
  <c r="S127" i="5"/>
  <c r="M127" i="5"/>
  <c r="L127" i="5"/>
  <c r="L133" i="5" s="1"/>
  <c r="B17" i="4" s="1"/>
  <c r="I127" i="5"/>
  <c r="I133" i="5" s="1"/>
  <c r="D17" i="4" s="1"/>
  <c r="K126" i="5"/>
  <c r="J126" i="5"/>
  <c r="S126" i="5"/>
  <c r="M126" i="5"/>
  <c r="M133" i="5" s="1"/>
  <c r="C17" i="4" s="1"/>
  <c r="L126" i="5"/>
  <c r="G133" i="5" s="1"/>
  <c r="I126" i="5"/>
  <c r="F16" i="4"/>
  <c r="S123" i="5"/>
  <c r="E16" i="4" s="1"/>
  <c r="V123" i="5"/>
  <c r="K122" i="5"/>
  <c r="J122" i="5"/>
  <c r="S122" i="5"/>
  <c r="M122" i="5"/>
  <c r="L122" i="5"/>
  <c r="I122" i="5"/>
  <c r="K121" i="5"/>
  <c r="J121" i="5"/>
  <c r="S121" i="5"/>
  <c r="M121" i="5"/>
  <c r="L121" i="5"/>
  <c r="I121" i="5"/>
  <c r="K120" i="5"/>
  <c r="J120" i="5"/>
  <c r="S120" i="5"/>
  <c r="M120" i="5"/>
  <c r="L120" i="5"/>
  <c r="I120" i="5"/>
  <c r="K119" i="5"/>
  <c r="J119" i="5"/>
  <c r="S119" i="5"/>
  <c r="M119" i="5"/>
  <c r="L119" i="5"/>
  <c r="I119" i="5"/>
  <c r="K118" i="5"/>
  <c r="J118" i="5"/>
  <c r="S118" i="5"/>
  <c r="M118" i="5"/>
  <c r="L118" i="5"/>
  <c r="I118" i="5"/>
  <c r="K117" i="5"/>
  <c r="J117" i="5"/>
  <c r="S117" i="5"/>
  <c r="M117" i="5"/>
  <c r="L117" i="5"/>
  <c r="I117" i="5"/>
  <c r="K116" i="5"/>
  <c r="J116" i="5"/>
  <c r="S116" i="5"/>
  <c r="M116" i="5"/>
  <c r="L116" i="5"/>
  <c r="I116" i="5"/>
  <c r="K115" i="5"/>
  <c r="J115" i="5"/>
  <c r="S115" i="5"/>
  <c r="M115" i="5"/>
  <c r="L115" i="5"/>
  <c r="I115" i="5"/>
  <c r="K114" i="5"/>
  <c r="J114" i="5"/>
  <c r="S114" i="5"/>
  <c r="M114" i="5"/>
  <c r="L114" i="5"/>
  <c r="I114" i="5"/>
  <c r="K113" i="5"/>
  <c r="J113" i="5"/>
  <c r="S113" i="5"/>
  <c r="M113" i="5"/>
  <c r="L113" i="5"/>
  <c r="I113" i="5"/>
  <c r="K112" i="5"/>
  <c r="J112" i="5"/>
  <c r="S112" i="5"/>
  <c r="M112" i="5"/>
  <c r="L112" i="5"/>
  <c r="I112" i="5"/>
  <c r="K111" i="5"/>
  <c r="J111" i="5"/>
  <c r="S111" i="5"/>
  <c r="M111" i="5"/>
  <c r="L111" i="5"/>
  <c r="I111" i="5"/>
  <c r="K110" i="5"/>
  <c r="J110" i="5"/>
  <c r="S110" i="5"/>
  <c r="M110" i="5"/>
  <c r="L110" i="5"/>
  <c r="I110" i="5"/>
  <c r="K109" i="5"/>
  <c r="J109" i="5"/>
  <c r="S109" i="5"/>
  <c r="M109" i="5"/>
  <c r="L109" i="5"/>
  <c r="I109" i="5"/>
  <c r="K108" i="5"/>
  <c r="J108" i="5"/>
  <c r="S108" i="5"/>
  <c r="M108" i="5"/>
  <c r="L108" i="5"/>
  <c r="I108" i="5"/>
  <c r="K107" i="5"/>
  <c r="J107" i="5"/>
  <c r="S107" i="5"/>
  <c r="M107" i="5"/>
  <c r="L107" i="5"/>
  <c r="I107" i="5"/>
  <c r="K106" i="5"/>
  <c r="J106" i="5"/>
  <c r="S106" i="5"/>
  <c r="M106" i="5"/>
  <c r="L106" i="5"/>
  <c r="I106" i="5"/>
  <c r="K105" i="5"/>
  <c r="J105" i="5"/>
  <c r="S105" i="5"/>
  <c r="M105" i="5"/>
  <c r="L105" i="5"/>
  <c r="I105" i="5"/>
  <c r="K104" i="5"/>
  <c r="J104" i="5"/>
  <c r="S104" i="5"/>
  <c r="M104" i="5"/>
  <c r="L104" i="5"/>
  <c r="I104" i="5"/>
  <c r="K103" i="5"/>
  <c r="J103" i="5"/>
  <c r="S103" i="5"/>
  <c r="M103" i="5"/>
  <c r="L103" i="5"/>
  <c r="I103" i="5"/>
  <c r="K102" i="5"/>
  <c r="J102" i="5"/>
  <c r="S102" i="5"/>
  <c r="M102" i="5"/>
  <c r="L102" i="5"/>
  <c r="I102" i="5"/>
  <c r="K101" i="5"/>
  <c r="J101" i="5"/>
  <c r="S101" i="5"/>
  <c r="M101" i="5"/>
  <c r="L101" i="5"/>
  <c r="I101" i="5"/>
  <c r="K100" i="5"/>
  <c r="J100" i="5"/>
  <c r="S100" i="5"/>
  <c r="M100" i="5"/>
  <c r="L100" i="5"/>
  <c r="I100" i="5"/>
  <c r="K99" i="5"/>
  <c r="J99" i="5"/>
  <c r="S99" i="5"/>
  <c r="M99" i="5"/>
  <c r="L99" i="5"/>
  <c r="I99" i="5"/>
  <c r="K98" i="5"/>
  <c r="J98" i="5"/>
  <c r="S98" i="5"/>
  <c r="M98" i="5"/>
  <c r="L98" i="5"/>
  <c r="I98" i="5"/>
  <c r="K97" i="5"/>
  <c r="J97" i="5"/>
  <c r="S97" i="5"/>
  <c r="M97" i="5"/>
  <c r="H123" i="5" s="1"/>
  <c r="L97" i="5"/>
  <c r="L123" i="5" s="1"/>
  <c r="B16" i="4" s="1"/>
  <c r="I97" i="5"/>
  <c r="I123" i="5" s="1"/>
  <c r="D16" i="4" s="1"/>
  <c r="F15" i="4"/>
  <c r="S94" i="5"/>
  <c r="E15" i="4" s="1"/>
  <c r="V94" i="5"/>
  <c r="K93" i="5"/>
  <c r="J93" i="5"/>
  <c r="S93" i="5"/>
  <c r="M93" i="5"/>
  <c r="L93" i="5"/>
  <c r="I93" i="5"/>
  <c r="K92" i="5"/>
  <c r="J92" i="5"/>
  <c r="S92" i="5"/>
  <c r="M92" i="5"/>
  <c r="L92" i="5"/>
  <c r="I92" i="5"/>
  <c r="K91" i="5"/>
  <c r="J91" i="5"/>
  <c r="S91" i="5"/>
  <c r="M91" i="5"/>
  <c r="L91" i="5"/>
  <c r="I91" i="5"/>
  <c r="K90" i="5"/>
  <c r="J90" i="5"/>
  <c r="S90" i="5"/>
  <c r="M90" i="5"/>
  <c r="L90" i="5"/>
  <c r="I90" i="5"/>
  <c r="K89" i="5"/>
  <c r="J89" i="5"/>
  <c r="S89" i="5"/>
  <c r="M89" i="5"/>
  <c r="L89" i="5"/>
  <c r="I89" i="5"/>
  <c r="K88" i="5"/>
  <c r="J88" i="5"/>
  <c r="S88" i="5"/>
  <c r="M88" i="5"/>
  <c r="L88" i="5"/>
  <c r="I88" i="5"/>
  <c r="K87" i="5"/>
  <c r="J87" i="5"/>
  <c r="S87" i="5"/>
  <c r="M87" i="5"/>
  <c r="L87" i="5"/>
  <c r="I87" i="5"/>
  <c r="K86" i="5"/>
  <c r="J86" i="5"/>
  <c r="S86" i="5"/>
  <c r="M86" i="5"/>
  <c r="L86" i="5"/>
  <c r="I86" i="5"/>
  <c r="K85" i="5"/>
  <c r="J85" i="5"/>
  <c r="S85" i="5"/>
  <c r="M85" i="5"/>
  <c r="L85" i="5"/>
  <c r="G94" i="5" s="1"/>
  <c r="I85" i="5"/>
  <c r="K84" i="5"/>
  <c r="J84" i="5"/>
  <c r="S84" i="5"/>
  <c r="M84" i="5"/>
  <c r="H94" i="5" s="1"/>
  <c r="L84" i="5"/>
  <c r="L94" i="5" s="1"/>
  <c r="B15" i="4" s="1"/>
  <c r="I84" i="5"/>
  <c r="I94" i="5" s="1"/>
  <c r="D15" i="4" s="1"/>
  <c r="F14" i="4"/>
  <c r="S81" i="5"/>
  <c r="E14" i="4" s="1"/>
  <c r="V81" i="5"/>
  <c r="K80" i="5"/>
  <c r="J80" i="5"/>
  <c r="S80" i="5"/>
  <c r="M80" i="5"/>
  <c r="L80" i="5"/>
  <c r="I80" i="5"/>
  <c r="K79" i="5"/>
  <c r="J79" i="5"/>
  <c r="S79" i="5"/>
  <c r="M79" i="5"/>
  <c r="L79" i="5"/>
  <c r="I79" i="5"/>
  <c r="K78" i="5"/>
  <c r="J78" i="5"/>
  <c r="S78" i="5"/>
  <c r="M78" i="5"/>
  <c r="L78" i="5"/>
  <c r="I78" i="5"/>
  <c r="K77" i="5"/>
  <c r="J77" i="5"/>
  <c r="S77" i="5"/>
  <c r="M77" i="5"/>
  <c r="L77" i="5"/>
  <c r="I77" i="5"/>
  <c r="K76" i="5"/>
  <c r="J76" i="5"/>
  <c r="S76" i="5"/>
  <c r="M76" i="5"/>
  <c r="L76" i="5"/>
  <c r="I76" i="5"/>
  <c r="K75" i="5"/>
  <c r="J75" i="5"/>
  <c r="S75" i="5"/>
  <c r="M75" i="5"/>
  <c r="L75" i="5"/>
  <c r="I75" i="5"/>
  <c r="K74" i="5"/>
  <c r="J74" i="5"/>
  <c r="S74" i="5"/>
  <c r="M74" i="5"/>
  <c r="L74" i="5"/>
  <c r="I74" i="5"/>
  <c r="K73" i="5"/>
  <c r="J73" i="5"/>
  <c r="S73" i="5"/>
  <c r="M73" i="5"/>
  <c r="L73" i="5"/>
  <c r="I73" i="5"/>
  <c r="K72" i="5"/>
  <c r="J72" i="5"/>
  <c r="S72" i="5"/>
  <c r="M72" i="5"/>
  <c r="L72" i="5"/>
  <c r="G81" i="5" s="1"/>
  <c r="I72" i="5"/>
  <c r="K71" i="5"/>
  <c r="J71" i="5"/>
  <c r="S71" i="5"/>
  <c r="M71" i="5"/>
  <c r="H81" i="5" s="1"/>
  <c r="L71" i="5"/>
  <c r="L81" i="5" s="1"/>
  <c r="B14" i="4" s="1"/>
  <c r="I71" i="5"/>
  <c r="I81" i="5" s="1"/>
  <c r="D14" i="4" s="1"/>
  <c r="F13" i="4"/>
  <c r="S68" i="5"/>
  <c r="E13" i="4" s="1"/>
  <c r="V68" i="5"/>
  <c r="K67" i="5"/>
  <c r="J67" i="5"/>
  <c r="S67" i="5"/>
  <c r="M67" i="5"/>
  <c r="L67" i="5"/>
  <c r="I67" i="5"/>
  <c r="K66" i="5"/>
  <c r="J66" i="5"/>
  <c r="S66" i="5"/>
  <c r="M66" i="5"/>
  <c r="L66" i="5"/>
  <c r="I66" i="5"/>
  <c r="K65" i="5"/>
  <c r="J65" i="5"/>
  <c r="S65" i="5"/>
  <c r="M65" i="5"/>
  <c r="L65" i="5"/>
  <c r="I65" i="5"/>
  <c r="K64" i="5"/>
  <c r="J64" i="5"/>
  <c r="S64" i="5"/>
  <c r="M64" i="5"/>
  <c r="L64" i="5"/>
  <c r="I64" i="5"/>
  <c r="K63" i="5"/>
  <c r="J63" i="5"/>
  <c r="S63" i="5"/>
  <c r="M63" i="5"/>
  <c r="L63" i="5"/>
  <c r="G68" i="5" s="1"/>
  <c r="I63" i="5"/>
  <c r="K62" i="5"/>
  <c r="J62" i="5"/>
  <c r="S62" i="5"/>
  <c r="M62" i="5"/>
  <c r="H68" i="5" s="1"/>
  <c r="L62" i="5"/>
  <c r="L68" i="5" s="1"/>
  <c r="B13" i="4" s="1"/>
  <c r="I62" i="5"/>
  <c r="I68" i="5" s="1"/>
  <c r="D13" i="4" s="1"/>
  <c r="F12" i="4"/>
  <c r="S59" i="5"/>
  <c r="E12" i="4" s="1"/>
  <c r="V59" i="5"/>
  <c r="K58" i="5"/>
  <c r="J58" i="5"/>
  <c r="S58" i="5"/>
  <c r="M58" i="5"/>
  <c r="L58" i="5"/>
  <c r="I58" i="5"/>
  <c r="K57" i="5"/>
  <c r="J57" i="5"/>
  <c r="S57" i="5"/>
  <c r="M57" i="5"/>
  <c r="L57" i="5"/>
  <c r="I57" i="5"/>
  <c r="K56" i="5"/>
  <c r="J56" i="5"/>
  <c r="S56" i="5"/>
  <c r="M56" i="5"/>
  <c r="L56" i="5"/>
  <c r="I56" i="5"/>
  <c r="K55" i="5"/>
  <c r="J55" i="5"/>
  <c r="S55" i="5"/>
  <c r="M55" i="5"/>
  <c r="L55" i="5"/>
  <c r="I55" i="5"/>
  <c r="K54" i="5"/>
  <c r="J54" i="5"/>
  <c r="S54" i="5"/>
  <c r="M54" i="5"/>
  <c r="L54" i="5"/>
  <c r="I54" i="5"/>
  <c r="K53" i="5"/>
  <c r="J53" i="5"/>
  <c r="S53" i="5"/>
  <c r="M53" i="5"/>
  <c r="L53" i="5"/>
  <c r="I53" i="5"/>
  <c r="K52" i="5"/>
  <c r="J52" i="5"/>
  <c r="S52" i="5"/>
  <c r="M52" i="5"/>
  <c r="L52" i="5"/>
  <c r="G59" i="5" s="1"/>
  <c r="I52" i="5"/>
  <c r="K51" i="5"/>
  <c r="J51" i="5"/>
  <c r="S51" i="5"/>
  <c r="M51" i="5"/>
  <c r="H59" i="5" s="1"/>
  <c r="L51" i="5"/>
  <c r="L59" i="5" s="1"/>
  <c r="B12" i="4" s="1"/>
  <c r="I51" i="5"/>
  <c r="I59" i="5" s="1"/>
  <c r="D12" i="4" s="1"/>
  <c r="F11" i="4"/>
  <c r="S48" i="5"/>
  <c r="E11" i="4" s="1"/>
  <c r="V48" i="5"/>
  <c r="V152" i="5" s="1"/>
  <c r="F19" i="4" s="1"/>
  <c r="K47" i="5"/>
  <c r="J47" i="5"/>
  <c r="S47" i="5"/>
  <c r="M47" i="5"/>
  <c r="L47" i="5"/>
  <c r="I47" i="5"/>
  <c r="K46" i="5"/>
  <c r="J46" i="5"/>
  <c r="S46" i="5"/>
  <c r="M46" i="5"/>
  <c r="L46" i="5"/>
  <c r="I46" i="5"/>
  <c r="K45" i="5"/>
  <c r="J45" i="5"/>
  <c r="S45" i="5"/>
  <c r="M45" i="5"/>
  <c r="L45" i="5"/>
  <c r="I45" i="5"/>
  <c r="K44" i="5"/>
  <c r="J44" i="5"/>
  <c r="S44" i="5"/>
  <c r="M44" i="5"/>
  <c r="L44" i="5"/>
  <c r="I44" i="5"/>
  <c r="K43" i="5"/>
  <c r="J43" i="5"/>
  <c r="S43" i="5"/>
  <c r="M43" i="5"/>
  <c r="L43" i="5"/>
  <c r="I43" i="5"/>
  <c r="K42" i="5"/>
  <c r="J42" i="5"/>
  <c r="S42" i="5"/>
  <c r="M42" i="5"/>
  <c r="L42" i="5"/>
  <c r="I42" i="5"/>
  <c r="K41" i="5"/>
  <c r="J41" i="5"/>
  <c r="S41" i="5"/>
  <c r="M41" i="5"/>
  <c r="L41" i="5"/>
  <c r="I41" i="5"/>
  <c r="K40" i="5"/>
  <c r="J40" i="5"/>
  <c r="S40" i="5"/>
  <c r="M40" i="5"/>
  <c r="L40" i="5"/>
  <c r="I40" i="5"/>
  <c r="K39" i="5"/>
  <c r="J39" i="5"/>
  <c r="S39" i="5"/>
  <c r="M39" i="5"/>
  <c r="L39" i="5"/>
  <c r="I39" i="5"/>
  <c r="K38" i="5"/>
  <c r="J38" i="5"/>
  <c r="S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M34" i="5"/>
  <c r="L34" i="5"/>
  <c r="I34" i="5"/>
  <c r="K33" i="5"/>
  <c r="J33" i="5"/>
  <c r="S33" i="5"/>
  <c r="M33" i="5"/>
  <c r="L33" i="5"/>
  <c r="I33" i="5"/>
  <c r="K32" i="5"/>
  <c r="J32" i="5"/>
  <c r="S32" i="5"/>
  <c r="M32" i="5"/>
  <c r="L32" i="5"/>
  <c r="I32" i="5"/>
  <c r="K31" i="5"/>
  <c r="J31" i="5"/>
  <c r="S31" i="5"/>
  <c r="M31" i="5"/>
  <c r="L31" i="5"/>
  <c r="I31" i="5"/>
  <c r="K30" i="5"/>
  <c r="J30" i="5"/>
  <c r="S30" i="5"/>
  <c r="M30" i="5"/>
  <c r="L30" i="5"/>
  <c r="I30" i="5"/>
  <c r="K29" i="5"/>
  <c r="J29" i="5"/>
  <c r="S29" i="5"/>
  <c r="M29" i="5"/>
  <c r="L29" i="5"/>
  <c r="I29" i="5"/>
  <c r="K28" i="5"/>
  <c r="J28" i="5"/>
  <c r="S28" i="5"/>
  <c r="M28" i="5"/>
  <c r="L28" i="5"/>
  <c r="I28" i="5"/>
  <c r="K27" i="5"/>
  <c r="J27" i="5"/>
  <c r="S27" i="5"/>
  <c r="M27" i="5"/>
  <c r="L27" i="5"/>
  <c r="I27" i="5"/>
  <c r="K26" i="5"/>
  <c r="J26" i="5"/>
  <c r="S26" i="5"/>
  <c r="M26" i="5"/>
  <c r="L26" i="5"/>
  <c r="I26" i="5"/>
  <c r="K25" i="5"/>
  <c r="J25" i="5"/>
  <c r="S25" i="5"/>
  <c r="M25" i="5"/>
  <c r="L25" i="5"/>
  <c r="I25" i="5"/>
  <c r="K24" i="5"/>
  <c r="J24" i="5"/>
  <c r="S24" i="5"/>
  <c r="M24" i="5"/>
  <c r="L24" i="5"/>
  <c r="I24" i="5"/>
  <c r="K23" i="5"/>
  <c r="J23" i="5"/>
  <c r="S23" i="5"/>
  <c r="M23" i="5"/>
  <c r="L23" i="5"/>
  <c r="I23" i="5"/>
  <c r="K22" i="5"/>
  <c r="J22" i="5"/>
  <c r="S22" i="5"/>
  <c r="M22" i="5"/>
  <c r="L22" i="5"/>
  <c r="I22" i="5"/>
  <c r="K21" i="5"/>
  <c r="J21" i="5"/>
  <c r="S21" i="5"/>
  <c r="M21" i="5"/>
  <c r="L21" i="5"/>
  <c r="I21" i="5"/>
  <c r="K20" i="5"/>
  <c r="J20" i="5"/>
  <c r="S20" i="5"/>
  <c r="M20" i="5"/>
  <c r="L20" i="5"/>
  <c r="I20" i="5"/>
  <c r="K19" i="5"/>
  <c r="J19" i="5"/>
  <c r="S19" i="5"/>
  <c r="M19" i="5"/>
  <c r="L19" i="5"/>
  <c r="I19" i="5"/>
  <c r="K18" i="5"/>
  <c r="J18" i="5"/>
  <c r="S18" i="5"/>
  <c r="M18" i="5"/>
  <c r="L18" i="5"/>
  <c r="I18" i="5"/>
  <c r="K17" i="5"/>
  <c r="J17" i="5"/>
  <c r="S17" i="5"/>
  <c r="M17" i="5"/>
  <c r="L17" i="5"/>
  <c r="I17" i="5"/>
  <c r="K16" i="5"/>
  <c r="J16" i="5"/>
  <c r="S16" i="5"/>
  <c r="M16" i="5"/>
  <c r="L16" i="5"/>
  <c r="I16" i="5"/>
  <c r="K15" i="5"/>
  <c r="J15" i="5"/>
  <c r="S15" i="5"/>
  <c r="M15" i="5"/>
  <c r="L15" i="5"/>
  <c r="I15" i="5"/>
  <c r="K14" i="5"/>
  <c r="J14" i="5"/>
  <c r="S14" i="5"/>
  <c r="M14" i="5"/>
  <c r="L14" i="5"/>
  <c r="I14" i="5"/>
  <c r="K13" i="5"/>
  <c r="J13" i="5"/>
  <c r="S13" i="5"/>
  <c r="M13" i="5"/>
  <c r="L13" i="5"/>
  <c r="I13" i="5"/>
  <c r="K12" i="5"/>
  <c r="J12" i="5"/>
  <c r="S12" i="5"/>
  <c r="M12" i="5"/>
  <c r="L12" i="5"/>
  <c r="I12" i="5"/>
  <c r="K11" i="5"/>
  <c r="K341" i="5" s="1"/>
  <c r="J11" i="5"/>
  <c r="S11" i="5"/>
  <c r="M11" i="5"/>
  <c r="H48" i="5" s="1"/>
  <c r="L11" i="5"/>
  <c r="I11" i="5"/>
  <c r="J20" i="3"/>
  <c r="J31" i="2" l="1"/>
  <c r="H30" i="26"/>
  <c r="M44" i="26"/>
  <c r="C16" i="25" s="1"/>
  <c r="E16" i="24" s="1"/>
  <c r="M22" i="26"/>
  <c r="C11" i="25" s="1"/>
  <c r="S22" i="26"/>
  <c r="E11" i="25" s="1"/>
  <c r="H42" i="26"/>
  <c r="V44" i="26"/>
  <c r="F16" i="25" s="1"/>
  <c r="V45" i="26"/>
  <c r="F18" i="25" s="1"/>
  <c r="H22" i="26"/>
  <c r="G22" i="26"/>
  <c r="L26" i="26"/>
  <c r="B12" i="25" s="1"/>
  <c r="L38" i="26"/>
  <c r="B14" i="25" s="1"/>
  <c r="I22" i="26"/>
  <c r="D11" i="25" s="1"/>
  <c r="G18" i="23"/>
  <c r="G26" i="23"/>
  <c r="S49" i="23"/>
  <c r="E19" i="22" s="1"/>
  <c r="I18" i="23"/>
  <c r="D11" i="22" s="1"/>
  <c r="H18" i="23"/>
  <c r="H26" i="23"/>
  <c r="H42" i="23"/>
  <c r="H46" i="23"/>
  <c r="V48" i="23"/>
  <c r="F17" i="22" s="1"/>
  <c r="L18" i="23"/>
  <c r="B11" i="22" s="1"/>
  <c r="L42" i="23"/>
  <c r="B15" i="22" s="1"/>
  <c r="M18" i="23"/>
  <c r="C11" i="22" s="1"/>
  <c r="M48" i="23"/>
  <c r="C17" i="22" s="1"/>
  <c r="E16" i="21" s="1"/>
  <c r="I20" i="20"/>
  <c r="D11" i="19" s="1"/>
  <c r="H20" i="20"/>
  <c r="M26" i="20"/>
  <c r="C12" i="19" s="1"/>
  <c r="M34" i="20"/>
  <c r="C14" i="19" s="1"/>
  <c r="M43" i="20"/>
  <c r="C15" i="19" s="1"/>
  <c r="H49" i="20"/>
  <c r="H53" i="20"/>
  <c r="H55" i="20"/>
  <c r="V55" i="20"/>
  <c r="F18" i="19" s="1"/>
  <c r="V56" i="20"/>
  <c r="F20" i="19" s="1"/>
  <c r="G26" i="20"/>
  <c r="G34" i="20"/>
  <c r="L53" i="20"/>
  <c r="B17" i="19" s="1"/>
  <c r="L55" i="20"/>
  <c r="B18" i="19" s="1"/>
  <c r="D16" i="18" s="1"/>
  <c r="L56" i="20"/>
  <c r="B20" i="19" s="1"/>
  <c r="M20" i="20"/>
  <c r="C11" i="19" s="1"/>
  <c r="S20" i="20"/>
  <c r="E11" i="19" s="1"/>
  <c r="I55" i="20"/>
  <c r="D18" i="19" s="1"/>
  <c r="F16" i="18" s="1"/>
  <c r="F24" i="18" s="1"/>
  <c r="M55" i="20"/>
  <c r="C18" i="19" s="1"/>
  <c r="E16" i="18" s="1"/>
  <c r="G20" i="20"/>
  <c r="G55" i="20"/>
  <c r="S55" i="20"/>
  <c r="E18" i="19" s="1"/>
  <c r="J22" i="18"/>
  <c r="F23" i="18"/>
  <c r="G51" i="17"/>
  <c r="I17" i="17"/>
  <c r="D11" i="16" s="1"/>
  <c r="H17" i="17"/>
  <c r="H24" i="17"/>
  <c r="M32" i="17"/>
  <c r="C13" i="16" s="1"/>
  <c r="H36" i="17"/>
  <c r="M40" i="17"/>
  <c r="C15" i="16" s="1"/>
  <c r="S42" i="17"/>
  <c r="E16" i="16" s="1"/>
  <c r="H48" i="17"/>
  <c r="S48" i="17"/>
  <c r="E19" i="16" s="1"/>
  <c r="V51" i="17"/>
  <c r="F22" i="16" s="1"/>
  <c r="L17" i="17"/>
  <c r="B11" i="16" s="1"/>
  <c r="L24" i="17"/>
  <c r="B12" i="16" s="1"/>
  <c r="G32" i="17"/>
  <c r="G40" i="17"/>
  <c r="L42" i="17"/>
  <c r="B16" i="16" s="1"/>
  <c r="L48" i="17"/>
  <c r="B19" i="16" s="1"/>
  <c r="L50" i="17"/>
  <c r="B20" i="16" s="1"/>
  <c r="D17" i="15" s="1"/>
  <c r="L51" i="17"/>
  <c r="B22" i="16" s="1"/>
  <c r="M17" i="17"/>
  <c r="C11" i="16" s="1"/>
  <c r="M42" i="17"/>
  <c r="C16" i="16" s="1"/>
  <c r="I48" i="17"/>
  <c r="D19" i="16" s="1"/>
  <c r="M48" i="17"/>
  <c r="C19" i="16" s="1"/>
  <c r="G17" i="17"/>
  <c r="F11" i="16"/>
  <c r="G42" i="17"/>
  <c r="G48" i="17"/>
  <c r="D16" i="15"/>
  <c r="E16" i="15"/>
  <c r="H25" i="14"/>
  <c r="I46" i="14"/>
  <c r="D18" i="13" s="1"/>
  <c r="I14" i="14"/>
  <c r="D11" i="13" s="1"/>
  <c r="H14" i="14"/>
  <c r="H21" i="14"/>
  <c r="S38" i="14"/>
  <c r="E15" i="13" s="1"/>
  <c r="H46" i="14"/>
  <c r="V48" i="14"/>
  <c r="F19" i="13" s="1"/>
  <c r="V49" i="14"/>
  <c r="F21" i="13" s="1"/>
  <c r="M14" i="14"/>
  <c r="C11" i="13" s="1"/>
  <c r="L14" i="14"/>
  <c r="B11" i="13" s="1"/>
  <c r="G36" i="14"/>
  <c r="L46" i="14"/>
  <c r="B18" i="13" s="1"/>
  <c r="L48" i="14"/>
  <c r="B19" i="13" s="1"/>
  <c r="D17" i="12" s="1"/>
  <c r="M46" i="14"/>
  <c r="C18" i="13" s="1"/>
  <c r="G14" i="14"/>
  <c r="G46" i="14"/>
  <c r="M80" i="11"/>
  <c r="C23" i="10" s="1"/>
  <c r="E17" i="9" s="1"/>
  <c r="S80" i="11"/>
  <c r="E23" i="10" s="1"/>
  <c r="H80" i="11"/>
  <c r="M27" i="11"/>
  <c r="C12" i="10" s="1"/>
  <c r="H61" i="11"/>
  <c r="H73" i="11"/>
  <c r="I18" i="11"/>
  <c r="D11" i="10" s="1"/>
  <c r="H18" i="11"/>
  <c r="M35" i="11"/>
  <c r="C13" i="10" s="1"/>
  <c r="H57" i="11"/>
  <c r="S63" i="11"/>
  <c r="E18" i="10" s="1"/>
  <c r="M73" i="11"/>
  <c r="C21" i="10" s="1"/>
  <c r="V80" i="11"/>
  <c r="F23" i="10" s="1"/>
  <c r="M18" i="11"/>
  <c r="C11" i="10" s="1"/>
  <c r="I73" i="11"/>
  <c r="D21" i="10" s="1"/>
  <c r="L18" i="11"/>
  <c r="B11" i="10" s="1"/>
  <c r="G42" i="11"/>
  <c r="L46" i="11"/>
  <c r="B15" i="10" s="1"/>
  <c r="L63" i="11"/>
  <c r="B18" i="10" s="1"/>
  <c r="D16" i="9" s="1"/>
  <c r="G73" i="11"/>
  <c r="L78" i="11"/>
  <c r="B22" i="10" s="1"/>
  <c r="G18" i="11"/>
  <c r="G63" i="11"/>
  <c r="L73" i="11"/>
  <c r="B21" i="10" s="1"/>
  <c r="I111" i="8"/>
  <c r="D11" i="7" s="1"/>
  <c r="H111" i="8"/>
  <c r="M115" i="8"/>
  <c r="C12" i="7" s="1"/>
  <c r="H120" i="8"/>
  <c r="V122" i="8"/>
  <c r="F14" i="7" s="1"/>
  <c r="V123" i="8"/>
  <c r="F16" i="7" s="1"/>
  <c r="L111" i="8"/>
  <c r="B11" i="7" s="1"/>
  <c r="G115" i="8"/>
  <c r="L120" i="8"/>
  <c r="B13" i="7" s="1"/>
  <c r="L122" i="8"/>
  <c r="B14" i="7" s="1"/>
  <c r="D18" i="6" s="1"/>
  <c r="M111" i="8"/>
  <c r="C11" i="7" s="1"/>
  <c r="S111" i="8"/>
  <c r="E11" i="7" s="1"/>
  <c r="I122" i="8"/>
  <c r="D14" i="7" s="1"/>
  <c r="F18" i="6" s="1"/>
  <c r="M122" i="8"/>
  <c r="C14" i="7" s="1"/>
  <c r="G111" i="8"/>
  <c r="G122" i="8"/>
  <c r="S122" i="8"/>
  <c r="E14" i="7" s="1"/>
  <c r="E18" i="6"/>
  <c r="M48" i="5"/>
  <c r="C11" i="4" s="1"/>
  <c r="M59" i="5"/>
  <c r="C12" i="4" s="1"/>
  <c r="M94" i="5"/>
  <c r="C15" i="4" s="1"/>
  <c r="M123" i="5"/>
  <c r="C16" i="4" s="1"/>
  <c r="H133" i="5"/>
  <c r="H150" i="5"/>
  <c r="I164" i="5"/>
  <c r="D22" i="4" s="1"/>
  <c r="H164" i="5"/>
  <c r="H196" i="5"/>
  <c r="H209" i="5"/>
  <c r="M227" i="5"/>
  <c r="C26" i="4" s="1"/>
  <c r="M234" i="5"/>
  <c r="C27" i="4" s="1"/>
  <c r="H242" i="5"/>
  <c r="M254" i="5"/>
  <c r="C29" i="4" s="1"/>
  <c r="H266" i="5"/>
  <c r="M296" i="5"/>
  <c r="C33" i="4" s="1"/>
  <c r="M305" i="5"/>
  <c r="C34" i="4" s="1"/>
  <c r="H315" i="5"/>
  <c r="H322" i="5"/>
  <c r="H329" i="5"/>
  <c r="H338" i="5"/>
  <c r="V340" i="5"/>
  <c r="F40" i="4" s="1"/>
  <c r="M68" i="5"/>
  <c r="C13" i="4" s="1"/>
  <c r="M81" i="5"/>
  <c r="C14" i="4" s="1"/>
  <c r="G48" i="5"/>
  <c r="G123" i="5"/>
  <c r="L150" i="5"/>
  <c r="B18" i="4" s="1"/>
  <c r="L164" i="5"/>
  <c r="B22" i="4" s="1"/>
  <c r="G174" i="5"/>
  <c r="L196" i="5"/>
  <c r="B24" i="4" s="1"/>
  <c r="L209" i="5"/>
  <c r="B25" i="4" s="1"/>
  <c r="G227" i="5"/>
  <c r="G234" i="5"/>
  <c r="L242" i="5"/>
  <c r="B28" i="4" s="1"/>
  <c r="G254" i="5"/>
  <c r="L266" i="5"/>
  <c r="B30" i="4" s="1"/>
  <c r="L277" i="5"/>
  <c r="B31" i="4" s="1"/>
  <c r="G287" i="5"/>
  <c r="G296" i="5"/>
  <c r="G305" i="5"/>
  <c r="L315" i="5"/>
  <c r="B35" i="4" s="1"/>
  <c r="L322" i="5"/>
  <c r="B36" i="4" s="1"/>
  <c r="L329" i="5"/>
  <c r="B37" i="4" s="1"/>
  <c r="L338" i="5"/>
  <c r="B39" i="4" s="1"/>
  <c r="I48" i="5"/>
  <c r="D11" i="4" s="1"/>
  <c r="H152" i="5"/>
  <c r="S152" i="5"/>
  <c r="E19" i="4" s="1"/>
  <c r="M164" i="5"/>
  <c r="C22" i="4" s="1"/>
  <c r="L48" i="5"/>
  <c r="B11" i="4" s="1"/>
  <c r="G164" i="5"/>
  <c r="G44" i="26" l="1"/>
  <c r="G45" i="26"/>
  <c r="I44" i="26"/>
  <c r="D16" i="25" s="1"/>
  <c r="F16" i="24" s="1"/>
  <c r="L45" i="26"/>
  <c r="B18" i="25" s="1"/>
  <c r="S44" i="26"/>
  <c r="E16" i="25" s="1"/>
  <c r="L44" i="26"/>
  <c r="B16" i="25" s="1"/>
  <c r="D16" i="24" s="1"/>
  <c r="H44" i="26"/>
  <c r="I45" i="26"/>
  <c r="D18" i="25" s="1"/>
  <c r="M45" i="26"/>
  <c r="C18" i="25" s="1"/>
  <c r="H45" i="26"/>
  <c r="H49" i="23"/>
  <c r="V49" i="23"/>
  <c r="F19" i="22" s="1"/>
  <c r="I48" i="23"/>
  <c r="D17" i="22" s="1"/>
  <c r="F16" i="21" s="1"/>
  <c r="L48" i="23"/>
  <c r="M49" i="23"/>
  <c r="C19" i="22" s="1"/>
  <c r="H48" i="23"/>
  <c r="G48" i="23"/>
  <c r="I56" i="20"/>
  <c r="D20" i="19" s="1"/>
  <c r="S56" i="20"/>
  <c r="E20" i="19" s="1"/>
  <c r="J24" i="18"/>
  <c r="F22" i="18"/>
  <c r="F20" i="18"/>
  <c r="H56" i="20"/>
  <c r="M56" i="20"/>
  <c r="C20" i="19" s="1"/>
  <c r="J23" i="18"/>
  <c r="J26" i="18" s="1"/>
  <c r="J28" i="18" s="1"/>
  <c r="G56" i="20"/>
  <c r="S50" i="17"/>
  <c r="G50" i="17"/>
  <c r="I42" i="17"/>
  <c r="D16" i="16" s="1"/>
  <c r="F16" i="15" s="1"/>
  <c r="J23" i="15" s="1"/>
  <c r="H50" i="17"/>
  <c r="H42" i="17"/>
  <c r="I51" i="17"/>
  <c r="D22" i="16" s="1"/>
  <c r="M50" i="17"/>
  <c r="C20" i="16" s="1"/>
  <c r="E17" i="15" s="1"/>
  <c r="I50" i="17"/>
  <c r="D20" i="16" s="1"/>
  <c r="F17" i="15" s="1"/>
  <c r="J22" i="15"/>
  <c r="G48" i="14"/>
  <c r="M38" i="14"/>
  <c r="C15" i="13" s="1"/>
  <c r="E16" i="12" s="1"/>
  <c r="L38" i="14"/>
  <c r="B15" i="13" s="1"/>
  <c r="D16" i="12" s="1"/>
  <c r="H38" i="14"/>
  <c r="S49" i="14"/>
  <c r="E21" i="13" s="1"/>
  <c r="H48" i="14"/>
  <c r="M48" i="14"/>
  <c r="C19" i="13" s="1"/>
  <c r="E17" i="12" s="1"/>
  <c r="G38" i="14"/>
  <c r="I38" i="14"/>
  <c r="I48" i="14"/>
  <c r="D19" i="13" s="1"/>
  <c r="F17" i="12" s="1"/>
  <c r="M49" i="14"/>
  <c r="C21" i="13" s="1"/>
  <c r="V81" i="11"/>
  <c r="F25" i="10" s="1"/>
  <c r="H63" i="11"/>
  <c r="I80" i="11"/>
  <c r="D23" i="10" s="1"/>
  <c r="F17" i="9" s="1"/>
  <c r="F24" i="9" s="1"/>
  <c r="G80" i="11"/>
  <c r="L80" i="11"/>
  <c r="I63" i="11"/>
  <c r="D18" i="10" s="1"/>
  <c r="F16" i="9" s="1"/>
  <c r="M63" i="11"/>
  <c r="C18" i="10" s="1"/>
  <c r="E16" i="9" s="1"/>
  <c r="S81" i="11"/>
  <c r="E25" i="10" s="1"/>
  <c r="G81" i="11"/>
  <c r="F23" i="9"/>
  <c r="S123" i="8"/>
  <c r="E16" i="7" s="1"/>
  <c r="H123" i="8"/>
  <c r="M123" i="8"/>
  <c r="C16" i="7" s="1"/>
  <c r="G123" i="8"/>
  <c r="L123" i="8"/>
  <c r="B16" i="7" s="1"/>
  <c r="H122" i="8"/>
  <c r="I123" i="8"/>
  <c r="D16" i="7" s="1"/>
  <c r="J24" i="6"/>
  <c r="F23" i="6"/>
  <c r="J23" i="6"/>
  <c r="F22" i="6"/>
  <c r="J22" i="6"/>
  <c r="F24" i="6"/>
  <c r="F20" i="6"/>
  <c r="S341" i="5"/>
  <c r="E42" i="4" s="1"/>
  <c r="G152" i="5"/>
  <c r="H340" i="5"/>
  <c r="M152" i="5"/>
  <c r="M340" i="5"/>
  <c r="C40" i="4" s="1"/>
  <c r="E17" i="3" s="1"/>
  <c r="G340" i="5"/>
  <c r="L152" i="5"/>
  <c r="B19" i="4" s="1"/>
  <c r="D16" i="3" s="1"/>
  <c r="L340" i="5"/>
  <c r="B40" i="4" s="1"/>
  <c r="D17" i="3" s="1"/>
  <c r="V341" i="5"/>
  <c r="F42" i="4" s="1"/>
  <c r="I152" i="5"/>
  <c r="D19" i="4" s="1"/>
  <c r="F16" i="3" s="1"/>
  <c r="I340" i="5"/>
  <c r="D40" i="4" s="1"/>
  <c r="F17" i="3" s="1"/>
  <c r="S45" i="26" l="1"/>
  <c r="E18" i="25" s="1"/>
  <c r="J23" i="24"/>
  <c r="J22" i="24"/>
  <c r="J26" i="24" s="1"/>
  <c r="J28" i="24" s="1"/>
  <c r="F22" i="24"/>
  <c r="F23" i="24"/>
  <c r="J24" i="24"/>
  <c r="F24" i="24"/>
  <c r="F20" i="24"/>
  <c r="B17" i="22"/>
  <c r="D16" i="21" s="1"/>
  <c r="G49" i="23"/>
  <c r="L49" i="23"/>
  <c r="B19" i="22" s="1"/>
  <c r="F24" i="21"/>
  <c r="F22" i="21"/>
  <c r="F20" i="21"/>
  <c r="J22" i="21"/>
  <c r="J24" i="21"/>
  <c r="F23" i="21"/>
  <c r="J23" i="21"/>
  <c r="I49" i="23"/>
  <c r="D19" i="22" s="1"/>
  <c r="I29" i="18"/>
  <c r="J29" i="18" s="1"/>
  <c r="J31" i="18" s="1"/>
  <c r="F20" i="15"/>
  <c r="J24" i="15"/>
  <c r="M51" i="17"/>
  <c r="C22" i="16" s="1"/>
  <c r="H51" i="17"/>
  <c r="F23" i="15"/>
  <c r="J26" i="15" s="1"/>
  <c r="J28" i="15" s="1"/>
  <c r="F22" i="15"/>
  <c r="F24" i="15"/>
  <c r="E20" i="16"/>
  <c r="S51" i="17"/>
  <c r="E22" i="16" s="1"/>
  <c r="D15" i="13"/>
  <c r="F16" i="12" s="1"/>
  <c r="I49" i="14"/>
  <c r="D21" i="13" s="1"/>
  <c r="G49" i="14"/>
  <c r="L49" i="14"/>
  <c r="B21" i="13" s="1"/>
  <c r="H49" i="14"/>
  <c r="B23" i="10"/>
  <c r="D17" i="9" s="1"/>
  <c r="L81" i="11"/>
  <c r="B25" i="10" s="1"/>
  <c r="J24" i="9"/>
  <c r="H81" i="11"/>
  <c r="J22" i="9"/>
  <c r="F22" i="9"/>
  <c r="F20" i="9"/>
  <c r="J23" i="9"/>
  <c r="J26" i="9" s="1"/>
  <c r="J28" i="9" s="1"/>
  <c r="M81" i="11"/>
  <c r="C25" i="10" s="1"/>
  <c r="I81" i="11"/>
  <c r="D25" i="10" s="1"/>
  <c r="J26" i="6"/>
  <c r="J28" i="6" s="1"/>
  <c r="J24" i="3"/>
  <c r="F23" i="3"/>
  <c r="J22" i="3"/>
  <c r="F24" i="3"/>
  <c r="F22" i="3"/>
  <c r="J23" i="3"/>
  <c r="F20" i="3"/>
  <c r="L341" i="5"/>
  <c r="B42" i="4" s="1"/>
  <c r="G341" i="5"/>
  <c r="C19" i="4"/>
  <c r="E16" i="3" s="1"/>
  <c r="M341" i="5"/>
  <c r="C42" i="4" s="1"/>
  <c r="H341" i="5"/>
  <c r="I341" i="5"/>
  <c r="D42" i="4" s="1"/>
  <c r="I29" i="24" l="1"/>
  <c r="J29" i="24" s="1"/>
  <c r="J31" i="24" s="1"/>
  <c r="J26" i="21"/>
  <c r="J28" i="21" s="1"/>
  <c r="I29" i="15"/>
  <c r="J29" i="15" s="1"/>
  <c r="J31" i="15" s="1"/>
  <c r="F20" i="12"/>
  <c r="F22" i="12"/>
  <c r="J24" i="12"/>
  <c r="F23" i="12"/>
  <c r="F24" i="12"/>
  <c r="J22" i="12"/>
  <c r="J23" i="12"/>
  <c r="I29" i="9"/>
  <c r="J29" i="9" s="1"/>
  <c r="J31" i="9" s="1"/>
  <c r="I29" i="6"/>
  <c r="J29" i="6" s="1"/>
  <c r="J31" i="6" s="1"/>
  <c r="J26" i="3"/>
  <c r="J28" i="3" s="1"/>
  <c r="I29" i="21" l="1"/>
  <c r="J29" i="21" s="1"/>
  <c r="J31" i="21" s="1"/>
  <c r="J26" i="12"/>
  <c r="J28" i="12" s="1"/>
  <c r="I29" i="3"/>
  <c r="J29" i="3" s="1"/>
  <c r="J31" i="3" s="1"/>
  <c r="I29" i="12" l="1"/>
  <c r="J29" i="12" s="1"/>
  <c r="J31" i="12" s="1"/>
</calcChain>
</file>

<file path=xl/sharedStrings.xml><?xml version="1.0" encoding="utf-8"?>
<sst xmlns="http://schemas.openxmlformats.org/spreadsheetml/2006/main" count="3101" uniqueCount="1086">
  <si>
    <t>Rekapitulácia rozpočtu</t>
  </si>
  <si>
    <t>Stavba Materská škola v obci Červenica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</si>
  <si>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</si>
  <si>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</si>
  <si>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</si>
  <si>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</si>
  <si>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</si>
  <si>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</si>
  <si>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</si>
  <si>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</si>
  <si>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</si>
  <si>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</si>
  <si>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>SO 01 Materská škola</t>
  </si>
  <si>
    <t>SO 01.1 Materská škola - Elektroinštalácia</t>
  </si>
  <si>
    <t>SO 02 Oplotenie z muriva/ pletiva, brány</t>
  </si>
  <si>
    <t>SO 02 Oplotenie z pletiva stĺpikové</t>
  </si>
  <si>
    <t>SO 03 Oporný múr</t>
  </si>
  <si>
    <t xml:space="preserve"> SO 04 Spevnené plochy</t>
  </si>
  <si>
    <t>SO 05 prípojky - 01 Vodovodná prípúojka</t>
  </si>
  <si>
    <t>SO 05 prípojky - 02 Kanalizačná prípojka</t>
  </si>
  <si>
    <t>Krycí list rozpočtu</t>
  </si>
  <si>
    <t xml:space="preserve">Miesto:  </t>
  </si>
  <si>
    <t>Objekt SO 01 Materská škola</t>
  </si>
  <si>
    <t xml:space="preserve">Ks: </t>
  </si>
  <si>
    <t xml:space="preserve">Zákazka: </t>
  </si>
  <si>
    <t xml:space="preserve">Spracoval: </t>
  </si>
  <si>
    <t xml:space="preserve">Dňa </t>
  </si>
  <si>
    <t>24.06.2021</t>
  </si>
  <si>
    <t>Odberateľ: Oec Červenica</t>
  </si>
  <si>
    <t>Projektant: Ing. Štefan Vilga, Hviezdoslavova 18, 059 01 Spišská Belá</t>
  </si>
  <si>
    <t>Dodávateľ: Obecný podnik Červenica s.r.o.</t>
  </si>
  <si>
    <t>IČO: 00326917</t>
  </si>
  <si>
    <t xml:space="preserve">DIČ: </t>
  </si>
  <si>
    <t>IČO: 53502159</t>
  </si>
  <si>
    <t xml:space="preserve">IČO: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</si>
  <si>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</si>
  <si>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</si>
  <si>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</si>
  <si>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</si>
  <si>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</si>
  <si>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</si>
  <si>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</si>
  <si>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</si>
  <si>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</si>
  <si>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</si>
  <si>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</si>
  <si>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</si>
  <si>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</si>
  <si>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</si>
  <si>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</si>
  <si>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</si>
  <si>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</si>
  <si>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</si>
  <si>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</si>
  <si>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</si>
  <si>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</si>
  <si>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</si>
  <si>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</si>
  <si>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</si>
  <si>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</si>
  <si>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</si>
  <si>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</si>
  <si>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</si>
  <si>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</si>
  <si>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</si>
  <si>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</si>
  <si>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</si>
  <si>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</si>
  <si>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</si>
  <si>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</si>
  <si>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</si>
  <si>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</si>
  <si>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24.06.2021</t>
  </si>
  <si>
    <t>Prehľad rozpočtových nákladov</t>
  </si>
  <si>
    <t>Práce HSV</t>
  </si>
  <si>
    <t>ZEMNÉ PRÁCE</t>
  </si>
  <si>
    <t>ZÁKLADY</t>
  </si>
  <si>
    <t>ZVISLÉ KONŠTRUKCIE</t>
  </si>
  <si>
    <t>VODOROVNÉ KONŠTRUKCIE</t>
  </si>
  <si>
    <t>SPEVNENÉ PLOCHY</t>
  </si>
  <si>
    <t>POVRCHOVÉ ÚPRAVY</t>
  </si>
  <si>
    <t>POTRUBNÉ ROZVODY</t>
  </si>
  <si>
    <t>OSTATNÉ PRÁCE</t>
  </si>
  <si>
    <t>Práce PSV</t>
  </si>
  <si>
    <t>IZOLÁCIE PROTI VODE A VLHKOSTI</t>
  </si>
  <si>
    <t>IZOLÁCIE TEPELNÉ BEŽNÝCH STAVEBNÝCH KONŠTRUKCIÍ</t>
  </si>
  <si>
    <t>ZTI - VNÚTORNA KANALIZÁCIA</t>
  </si>
  <si>
    <t>ZTI - VNÚTORNÝ VODOVOD</t>
  </si>
  <si>
    <t>ZTI - ZARIAĎOVACIE PREDMETY</t>
  </si>
  <si>
    <t>ÚSTREDNÉ VYKUROVANIE - KOTOLNE</t>
  </si>
  <si>
    <t>ÚSTREDNÉ VYKUROVANIE - STROJOVNE</t>
  </si>
  <si>
    <t>ÚSTREDNÉ VYKUROVANIE - ROZVOD POTRUBIA</t>
  </si>
  <si>
    <t>ÚSTREDNÉ VYKUROVANIE - VYKUROVACIE TELESÁ</t>
  </si>
  <si>
    <t>KONŠTRUKCIE TESÁRSKE</t>
  </si>
  <si>
    <t>DREVOSTAVBY</t>
  </si>
  <si>
    <t>KONŠTRUKCIE KLAMPIARSKE</t>
  </si>
  <si>
    <t>KONŠTRUKCIE STOLÁRSKE</t>
  </si>
  <si>
    <t>PODLAHY A DLAŽBY KERAMICKÉ</t>
  </si>
  <si>
    <t>PODLAHY POVLAKOVÉ</t>
  </si>
  <si>
    <t>OBKLADY KERAMICKÉ</t>
  </si>
  <si>
    <t>NÁTERY</t>
  </si>
  <si>
    <t>MAĽBY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</si>
  <si>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</si>
  <si>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</si>
  <si>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</si>
  <si>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</si>
  <si>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</si>
  <si>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</si>
  <si>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</si>
  <si>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</si>
  <si>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</si>
  <si>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</si>
  <si>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</si>
  <si>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</si>
  <si>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Materská škola v obci Červenica</t>
  </si>
  <si>
    <t xml:space="preserve">  1/A 1</t>
  </si>
  <si>
    <t xml:space="preserve"> 122201102</t>
  </si>
  <si>
    <t xml:space="preserve">Odkopávky a prekopávky nezapaž. v horn. tr. 3 nad 100 do 1 000 m3                                                       </t>
  </si>
  <si>
    <t xml:space="preserve">m3      </t>
  </si>
  <si>
    <t xml:space="preserve"> 132201101</t>
  </si>
  <si>
    <t xml:space="preserve">Hĺbenie rýh šírka do 60 cm v horn. tr. 3 do 100 m3                                                                      </t>
  </si>
  <si>
    <t>R/RE</t>
  </si>
  <si>
    <t xml:space="preserve"> 121101102</t>
  </si>
  <si>
    <t xml:space="preserve">Odstránenie ornice s premiestnením do 100 m                                                                             </t>
  </si>
  <si>
    <t xml:space="preserve"> 132201101D</t>
  </si>
  <si>
    <t xml:space="preserve">Hĺbenie rýh šírka do 60 cm v horn. tr. 3 do 100 m3 - dažď.kanal.                                                        </t>
  </si>
  <si>
    <t xml:space="preserve"> 132201109</t>
  </si>
  <si>
    <t xml:space="preserve">Príplatok za lepivosť horniny tr. 3 v rýhach š. do 60 cm                                                                </t>
  </si>
  <si>
    <t xml:space="preserve"> 133202112</t>
  </si>
  <si>
    <t xml:space="preserve">Hĺbenie šachiet horn. 3 - požiar. nádrž                                                                                 </t>
  </si>
  <si>
    <t xml:space="preserve"> 162207112</t>
  </si>
  <si>
    <t xml:space="preserve">Vodor. premiestnenie výkop. horn. 1-4 100 m                                                                             </t>
  </si>
  <si>
    <t xml:space="preserve"> 171101131</t>
  </si>
  <si>
    <t xml:space="preserve">Násypy zhut. z hornín nesúdrž. a súdržných striedavo uklad.                                                             </t>
  </si>
  <si>
    <t xml:space="preserve"> 174101001</t>
  </si>
  <si>
    <t xml:space="preserve">Zásyp zhutnený jám, šachiet, rýh, zárezov alebo okolo objektov do 100 m3                                                </t>
  </si>
  <si>
    <t xml:space="preserve"> 174201101</t>
  </si>
  <si>
    <t xml:space="preserve">Zásyp nezhutnený jám, rýh, šachiet alebo okolo objektu - požiarna nádrž                                                 </t>
  </si>
  <si>
    <t xml:space="preserve"> 175301109</t>
  </si>
  <si>
    <t xml:space="preserve">Príplatok za prehodenie zeminy                                                                                          </t>
  </si>
  <si>
    <t xml:space="preserve"> 181301103</t>
  </si>
  <si>
    <t xml:space="preserve">Rozprestretie ornice, sklon do 1:5 do 500 m2 hr. do 20 cm                                                               </t>
  </si>
  <si>
    <t xml:space="preserve">m2      </t>
  </si>
  <si>
    <t>231/A 2</t>
  </si>
  <si>
    <t xml:space="preserve"> 182001112</t>
  </si>
  <si>
    <t xml:space="preserve">Plošná úprava terénu, nerovnosti do +-10 cm vo svahu do 1:2                                                             </t>
  </si>
  <si>
    <t>P/PE</t>
  </si>
  <si>
    <t xml:space="preserve"> 1G0605</t>
  </si>
  <si>
    <t xml:space="preserve">Nádrž na vodu - požiarna nádrž                                                                                          </t>
  </si>
  <si>
    <t>ks</t>
  </si>
  <si>
    <t xml:space="preserve"> 1A0529R</t>
  </si>
  <si>
    <t xml:space="preserve">Okno plastové s izol. dvojsklom                                                                                         </t>
  </si>
  <si>
    <t xml:space="preserve"> 111200</t>
  </si>
  <si>
    <t xml:space="preserve">Pás asfaltovaný A330H                                                                                                   </t>
  </si>
  <si>
    <t xml:space="preserve"> 1C0409</t>
  </si>
  <si>
    <t xml:space="preserve">Doska z polystyrénu EPS 200 S, 1000x500x90 mm                                                                           </t>
  </si>
  <si>
    <t xml:space="preserve"> 143730</t>
  </si>
  <si>
    <t xml:space="preserve">Umývadlo keramické biele 50 cm                                                                                          </t>
  </si>
  <si>
    <t xml:space="preserve">kus     </t>
  </si>
  <si>
    <t xml:space="preserve"> 143740</t>
  </si>
  <si>
    <t xml:space="preserve">Umývadlo keram. 55 cm                                                                                                   </t>
  </si>
  <si>
    <t xml:space="preserve"> 1A0301</t>
  </si>
  <si>
    <t xml:space="preserve">Kút sprchový rohový                                                                                                     </t>
  </si>
  <si>
    <t xml:space="preserve"> 116300</t>
  </si>
  <si>
    <t xml:space="preserve">Kotol ladan kombi 60 kW                                                                                                 </t>
  </si>
  <si>
    <t xml:space="preserve"> 1B7303</t>
  </si>
  <si>
    <t xml:space="preserve">Rúra nerez D 180 (1,000 m)                                                                                              </t>
  </si>
  <si>
    <t xml:space="preserve"> 1B7305</t>
  </si>
  <si>
    <t xml:space="preserve">Koleno nerez D 180/90st.                                                                                                </t>
  </si>
  <si>
    <t xml:space="preserve"> 1A1101</t>
  </si>
  <si>
    <t xml:space="preserve">Trubica izolačná 16                                                                                                     </t>
  </si>
  <si>
    <t xml:space="preserve">m       </t>
  </si>
  <si>
    <t xml:space="preserve"> 1A1102</t>
  </si>
  <si>
    <t xml:space="preserve">Trubica izolačná 20                                                                                                     </t>
  </si>
  <si>
    <t xml:space="preserve"> 1A1105</t>
  </si>
  <si>
    <t xml:space="preserve">Trubica izolačná 26                                                                                                     </t>
  </si>
  <si>
    <t xml:space="preserve"> 1A1108</t>
  </si>
  <si>
    <t xml:space="preserve">Trubica izolačná 32                                                                                                     </t>
  </si>
  <si>
    <t xml:space="preserve"> 1A1109</t>
  </si>
  <si>
    <t xml:space="preserve">Trubica izolačná 40                                                                                                     </t>
  </si>
  <si>
    <t xml:space="preserve"> 1B1201</t>
  </si>
  <si>
    <t xml:space="preserve">Rúrka GT-MV 16x2,0, hr.Al vrstvy 0,4 mm - 12804                                                                         </t>
  </si>
  <si>
    <t xml:space="preserve"> 1B1203</t>
  </si>
  <si>
    <t xml:space="preserve">Rúrka GT-MV 20x2,0, hr.Al vrstvy 0,4 mm - 12808                                                                         </t>
  </si>
  <si>
    <t xml:space="preserve"> 1B1204</t>
  </si>
  <si>
    <t xml:space="preserve">Rúrka GT-MV 26x3,0, hr.Al vrstvy 0,5 mm - 12768                                                                         </t>
  </si>
  <si>
    <t xml:space="preserve"> 1B1205</t>
  </si>
  <si>
    <t xml:space="preserve">Rúrka GT-MV 32x3,0, hr.Al vrstvy 0,5 mm - 12769                                                                         </t>
  </si>
  <si>
    <t xml:space="preserve"> 1B1206</t>
  </si>
  <si>
    <t xml:space="preserve">Rúrka GT-MV 40x3,5, hr.Al vrstvy 0,5 mm - 12810                                                                         </t>
  </si>
  <si>
    <t xml:space="preserve"> 152360</t>
  </si>
  <si>
    <t xml:space="preserve">Rezivo strechy vr. protihnilobného náteru                                                                               </t>
  </si>
  <si>
    <t xml:space="preserve"> 150000</t>
  </si>
  <si>
    <t xml:space="preserve">Hranolček SM 1 S25-75, v. protihnilob. náteru                                                                           </t>
  </si>
  <si>
    <t xml:space="preserve"> 150010</t>
  </si>
  <si>
    <t xml:space="preserve">Hranolček SM 1 S25-75cm2 L200-375, vr. protihnilob. náteru                                                              </t>
  </si>
  <si>
    <t xml:space="preserve"> 1A0171</t>
  </si>
  <si>
    <t xml:space="preserve">Okno na výdaj a odber stravy (600+1100/800)                                                                             </t>
  </si>
  <si>
    <t xml:space="preserve"> 215901101</t>
  </si>
  <si>
    <t xml:space="preserve">Zhutnenie podložia z hor. súdr. do 92%PS a nesúdr. Id do 0,8                                                            </t>
  </si>
  <si>
    <t xml:space="preserve"> 271531111</t>
  </si>
  <si>
    <t xml:space="preserve">Vankúš z kameniva hrubého drveného 0-32 mm                                                                              </t>
  </si>
  <si>
    <t xml:space="preserve">  2/A 1</t>
  </si>
  <si>
    <t xml:space="preserve"> 271571111</t>
  </si>
  <si>
    <t xml:space="preserve">Vankúš pod základy zo štrkopiesku triedeného - požiarna nádrž                                                           </t>
  </si>
  <si>
    <t xml:space="preserve"> 11/A 1</t>
  </si>
  <si>
    <t xml:space="preserve"> 274313611</t>
  </si>
  <si>
    <t xml:space="preserve">Základové pásy z betónu prostého tr. C16/20                                                                             </t>
  </si>
  <si>
    <t xml:space="preserve"> 274351217</t>
  </si>
  <si>
    <t xml:space="preserve">Debnenie základových pásov drevené tradičné, zhotovenie                                                                 </t>
  </si>
  <si>
    <t xml:space="preserve"> 274351218</t>
  </si>
  <si>
    <t xml:space="preserve">Debnenie základových pásov drevené tradičné, odstránenie                                                                </t>
  </si>
  <si>
    <t xml:space="preserve"> 275261131</t>
  </si>
  <si>
    <t xml:space="preserve">Osadenie požiarnej nádrže (z blokov)                                                                                    </t>
  </si>
  <si>
    <t>hod</t>
  </si>
  <si>
    <t xml:space="preserve"> 2D0301</t>
  </si>
  <si>
    <t xml:space="preserve">Zásobník peliet/štiepky                                                                                                 </t>
  </si>
  <si>
    <t xml:space="preserve"> 314271115</t>
  </si>
  <si>
    <t xml:space="preserve">Komín Schiedel SIH PLUS kom. teleso pr. 25cm bez vetr. šachty                                                           </t>
  </si>
  <si>
    <t xml:space="preserve"> 322810</t>
  </si>
  <si>
    <t xml:space="preserve">Pás ťažký asfaltový HYDROBIT V 60 S 35                                                                                  </t>
  </si>
  <si>
    <t xml:space="preserve"> 3K0742</t>
  </si>
  <si>
    <t xml:space="preserve">Ventil guľový rohový 1/2x1/2                                                                                          </t>
  </si>
  <si>
    <t xml:space="preserve"> 3D1751</t>
  </si>
  <si>
    <t xml:space="preserve">WC kombi biele, detské, kompl., vr. sedátka                                                                             </t>
  </si>
  <si>
    <t xml:space="preserve"> 3D1752</t>
  </si>
  <si>
    <t xml:space="preserve">Misa WC kombi, vr. sedátka                                                                                              </t>
  </si>
  <si>
    <t xml:space="preserve"> 313650</t>
  </si>
  <si>
    <t xml:space="preserve">Drez do kuchyne s odklad. doskou                                                                                        </t>
  </si>
  <si>
    <t>271/A 1</t>
  </si>
  <si>
    <t xml:space="preserve"> 451573111</t>
  </si>
  <si>
    <t xml:space="preserve">Lôžko pod potrubie, stoky v otv. výk. z piesku a štrkopiesku                                                            </t>
  </si>
  <si>
    <t xml:space="preserve"> 408430</t>
  </si>
  <si>
    <t xml:space="preserve">Strešný svetlík                                                                                                         </t>
  </si>
  <si>
    <t xml:space="preserve"> 436700</t>
  </si>
  <si>
    <t xml:space="preserve">Dvere vstupné plast. s preskl., kompl. s prísluš. (bramo)                                                               </t>
  </si>
  <si>
    <t xml:space="preserve"> 411700</t>
  </si>
  <si>
    <t xml:space="preserve">Doska mineral vlakien. 40kg/m3 hr. 5 cm                                                                                 </t>
  </si>
  <si>
    <t xml:space="preserve"> 411702</t>
  </si>
  <si>
    <t xml:space="preserve">Doska mineral. vlakien 40kg/m3 hr. 5 cm                                                                                 </t>
  </si>
  <si>
    <t xml:space="preserve"> 411800</t>
  </si>
  <si>
    <t xml:space="preserve">Doska mineral. vlakien 40kg/m3 hr. 20 cm                                                                                </t>
  </si>
  <si>
    <t xml:space="preserve"> 440021</t>
  </si>
  <si>
    <t xml:space="preserve">Batéria umývadlová jednopáková do 1 otvoru 1/2                                                                         </t>
  </si>
  <si>
    <t xml:space="preserve"> 440040</t>
  </si>
  <si>
    <t xml:space="preserve">Batéria umývadlová jednopáková do nástenná , rozteč 150 mm                                                              </t>
  </si>
  <si>
    <t xml:space="preserve"> 431740</t>
  </si>
  <si>
    <t xml:space="preserve">Batéria drezová jednopáková do 1 otvoru                                                                                 </t>
  </si>
  <si>
    <t xml:space="preserve"> 4C2260</t>
  </si>
  <si>
    <t xml:space="preserve">Dvere interiérové skladacie 300x210 cm                                                                                  </t>
  </si>
  <si>
    <t xml:space="preserve"> 520258</t>
  </si>
  <si>
    <t xml:space="preserve">Teleso vyhrievacie doskové jednoduch typ 10S H500 L 400 Korad P90                                                       </t>
  </si>
  <si>
    <t xml:space="preserve"> 520508</t>
  </si>
  <si>
    <t xml:space="preserve">Teleso vyh.doskové jed. typ 11K s jed.konverk.a krytmi H500 L400 Korad P90                                              </t>
  </si>
  <si>
    <t xml:space="preserve"> 521018</t>
  </si>
  <si>
    <t xml:space="preserve">Teleso vyh.doskové dvojité s 1xkonverkt. typ 21K s krytmi H500 L400 Korad P90                                           </t>
  </si>
  <si>
    <t xml:space="preserve"> 521268</t>
  </si>
  <si>
    <t xml:space="preserve">Teleso vyh.doskové dvojité s 2xkonverkt. typ 22K s krytmi H500 L400 Korad P90                                           </t>
  </si>
  <si>
    <t xml:space="preserve"> 521269</t>
  </si>
  <si>
    <t xml:space="preserve">Teleso vyh.doskové dvojité s 2xkonverkt. typ 22K s krytmi H500 L500 Korad P90                                           </t>
  </si>
  <si>
    <t xml:space="preserve"> 521301</t>
  </si>
  <si>
    <t xml:space="preserve">Teleso vyh.doskové dvojité s 2xkonverkt. typ 22K s krytmi H500 L900 Korad P90                                           </t>
  </si>
  <si>
    <t xml:space="preserve"> 521311</t>
  </si>
  <si>
    <t xml:space="preserve">Teleso vyh.doskové dvojité s 2xkonverkt. typ 22K s krytmi H500 L1000 Korad P90                                          </t>
  </si>
  <si>
    <t xml:space="preserve"> 521351</t>
  </si>
  <si>
    <t xml:space="preserve">Teleso vyh.doskové dvojité s 2xkonverkt. typ 22K s krytmi H500 L1400 Korad P90                                          </t>
  </si>
  <si>
    <t xml:space="preserve"> 5D0106</t>
  </si>
  <si>
    <t xml:space="preserve">Teleso vykurovacie kúpeľňové 450x1450 mm biele                                                                          </t>
  </si>
  <si>
    <t xml:space="preserve"> 5E0201</t>
  </si>
  <si>
    <t xml:space="preserve">Lišta soklová okopová z PVC v=60 mm                                                                                     </t>
  </si>
  <si>
    <t xml:space="preserve"> 620991121</t>
  </si>
  <si>
    <t xml:space="preserve">Zakrývanie výplní vonk. otvorov z lešenia                                                                               </t>
  </si>
  <si>
    <t xml:space="preserve"> 622465111</t>
  </si>
  <si>
    <t xml:space="preserve">Vonk. om.stien - sokel Marmolit mramorové zrná jemnozrnná                                                               </t>
  </si>
  <si>
    <t xml:space="preserve"> 622844101</t>
  </si>
  <si>
    <t xml:space="preserve">Príplatok D+M cetris dosiek z vonk. strany - fasáda, kotv. na oceľ. konštrukciu - namiesto sadr. dosiek                 </t>
  </si>
  <si>
    <t xml:space="preserve"> 625256112</t>
  </si>
  <si>
    <t xml:space="preserve">Zateplovací systém STYREXON hr. 70 mm bez povrchovej tenkovrstvej omietky                                               </t>
  </si>
  <si>
    <t xml:space="preserve"> 625991617</t>
  </si>
  <si>
    <t xml:space="preserve">Zatepl.vonk.stien om.such.zm.minerál vlna TF hr.100mm                                                                   </t>
  </si>
  <si>
    <t xml:space="preserve"> 631315611</t>
  </si>
  <si>
    <t xml:space="preserve">Mazanina z betónu prostého tr. C16/20 hr. 12-24 cm - podkl. betón                                                       </t>
  </si>
  <si>
    <t xml:space="preserve"> 631319125</t>
  </si>
  <si>
    <t xml:space="preserve">Príplatok za zníženie obrusnosti prísadou predpísanou hr. do 24 cm                                                      </t>
  </si>
  <si>
    <t xml:space="preserve"> 631319175</t>
  </si>
  <si>
    <t xml:space="preserve">Prípl. za stiahnutie povrchu mazaniny pred vlož. výstuže hr. do 24 cm                                                   </t>
  </si>
  <si>
    <t xml:space="preserve"> 631319183</t>
  </si>
  <si>
    <t xml:space="preserve">Príplatok za debnenie mazaniny hr. do 15 cm                                                                             </t>
  </si>
  <si>
    <t xml:space="preserve"> 631362021</t>
  </si>
  <si>
    <t xml:space="preserve">Výstuž betónových mazanín zo zvarovaných sietí Kari                                                                     </t>
  </si>
  <si>
    <t xml:space="preserve">t       </t>
  </si>
  <si>
    <t xml:space="preserve"> 632451055</t>
  </si>
  <si>
    <t xml:space="preserve">Poter pieskocement. min. 17 MPa ocel. hladený alebo liaty hr. do 5 cm                                                   </t>
  </si>
  <si>
    <t xml:space="preserve"> 632451229</t>
  </si>
  <si>
    <t xml:space="preserve">Príplatok ZKD 1 cm hr.                                                                                                  </t>
  </si>
  <si>
    <t xml:space="preserve"> 632463411</t>
  </si>
  <si>
    <t xml:space="preserve">Poter priemyslový samonivelizačný hr. 5 mm podkladový zo suchých zmesí pre linoleum                                     </t>
  </si>
  <si>
    <t xml:space="preserve"> 641952551</t>
  </si>
  <si>
    <t xml:space="preserve">Osadenie požiarnych schodov do podkrovia                                                                                </t>
  </si>
  <si>
    <t xml:space="preserve"> 641954211</t>
  </si>
  <si>
    <t xml:space="preserve">Osadenie strešných svetlíkov                                                                                            </t>
  </si>
  <si>
    <t xml:space="preserve"> 641991611</t>
  </si>
  <si>
    <t xml:space="preserve">Osadenie rámov okien z plastov do 1 m2 s montážnou penou                                                                </t>
  </si>
  <si>
    <t xml:space="preserve"> 641991721</t>
  </si>
  <si>
    <t xml:space="preserve">Osadenie rámov okien z plastov do 4 m2 s montážnou penou                                                                </t>
  </si>
  <si>
    <t xml:space="preserve"> 642942331</t>
  </si>
  <si>
    <t xml:space="preserve">Osadenie dverí, dverných zárubní alebo rámov plast. do 10 m2                                                            </t>
  </si>
  <si>
    <t xml:space="preserve"> 642952610</t>
  </si>
  <si>
    <t xml:space="preserve">Osadenie dverných zárubní drevených do 2,5 m2 s montážnou penou                                                         </t>
  </si>
  <si>
    <t xml:space="preserve"> 648991113</t>
  </si>
  <si>
    <t xml:space="preserve">Osadenie parapetných dosák z plastických hmôt š. nad 20 cm                                                              </t>
  </si>
  <si>
    <t xml:space="preserve"> 631500</t>
  </si>
  <si>
    <t xml:space="preserve">Lak asfaltový ALP-PENETRAL sudy                                                                                         </t>
  </si>
  <si>
    <t xml:space="preserve"> 640010</t>
  </si>
  <si>
    <t xml:space="preserve">Dvere vnútorné plné 60x197                                                                                              </t>
  </si>
  <si>
    <t xml:space="preserve"> 640050</t>
  </si>
  <si>
    <t xml:space="preserve">Dvere vnútorné plné 80x197                                                                                              </t>
  </si>
  <si>
    <t xml:space="preserve"> 640070</t>
  </si>
  <si>
    <t xml:space="preserve">Príplatok za požiarnu odolnosť dverí                                                                                    </t>
  </si>
  <si>
    <t xml:space="preserve"> 640030</t>
  </si>
  <si>
    <t xml:space="preserve">Dlaž. keram.pre sokel                                                                                                   </t>
  </si>
  <si>
    <t xml:space="preserve"> 641500</t>
  </si>
  <si>
    <t xml:space="preserve">Dlaž. keram. protišmyk. tr1A                                                                                            </t>
  </si>
  <si>
    <t xml:space="preserve"> 812300</t>
  </si>
  <si>
    <t xml:space="preserve">Zárubňa s obklad. lištami 60 cm                                                                                         </t>
  </si>
  <si>
    <t xml:space="preserve"> 812320</t>
  </si>
  <si>
    <t xml:space="preserve">Zárubňa s obklad. lištami 80 cm                                                                                         </t>
  </si>
  <si>
    <t xml:space="preserve"> 812330</t>
  </si>
  <si>
    <t xml:space="preserve">Príplatok za požiarnu zárubňu                                                                                           </t>
  </si>
  <si>
    <t xml:space="preserve"> 873520</t>
  </si>
  <si>
    <t xml:space="preserve">Prah bukový dĺžka 60 šírka 7cm                                                                                          </t>
  </si>
  <si>
    <t xml:space="preserve"> 873920</t>
  </si>
  <si>
    <t xml:space="preserve">Prah bukový dĺžka 80 šírka 7cm                                                                                          </t>
  </si>
  <si>
    <t xml:space="preserve"> 823660</t>
  </si>
  <si>
    <t xml:space="preserve">Obkl. pór. hl. far. gl. 1A                                                                                              </t>
  </si>
  <si>
    <t xml:space="preserve"> 812000</t>
  </si>
  <si>
    <t xml:space="preserve">Hasiaci prístroj práškový 6 kg, vr. príslušenstva                                                                       </t>
  </si>
  <si>
    <t xml:space="preserve"> 9A0157</t>
  </si>
  <si>
    <t xml:space="preserve">Schody sklápacie požiarne stropné F30 Twinsafe                                                                          </t>
  </si>
  <si>
    <t xml:space="preserve"> 9A0104</t>
  </si>
  <si>
    <t xml:space="preserve">Parapeta vnútorná šír.250 mm                                                                                            </t>
  </si>
  <si>
    <t xml:space="preserve">  3/A 1</t>
  </si>
  <si>
    <t xml:space="preserve"> 941941031</t>
  </si>
  <si>
    <t xml:space="preserve">Montáž lešenia ľahk. radového s podlahami š. do 1 m v. do 10 m                                                          </t>
  </si>
  <si>
    <t xml:space="preserve"> 941941191</t>
  </si>
  <si>
    <t xml:space="preserve">Príplatok za prvý a každý ďalší mesiac použitia lešenia k pol. -1031                                                    </t>
  </si>
  <si>
    <t xml:space="preserve">  3/B 1</t>
  </si>
  <si>
    <t xml:space="preserve"> 941941831</t>
  </si>
  <si>
    <t xml:space="preserve">Demontáž lešenia ľahk. radového s podlahami š. do 1 m v. do 10 m                                                        </t>
  </si>
  <si>
    <t xml:space="preserve"> 941955001</t>
  </si>
  <si>
    <t xml:space="preserve">Lešenie ľahké prac. pomocné výš. podlahy do 1,2 m                                                                       </t>
  </si>
  <si>
    <t xml:space="preserve"> 998012041</t>
  </si>
  <si>
    <t xml:space="preserve">Presun hmôt pre budovy výšky do 6 m                                                                                     </t>
  </si>
  <si>
    <t xml:space="preserve">%       </t>
  </si>
  <si>
    <t xml:space="preserve"> 999990001</t>
  </si>
  <si>
    <t xml:space="preserve">Konštrukcie a práce HSV, HZS T1                                                                                         </t>
  </si>
  <si>
    <t xml:space="preserve">hod     </t>
  </si>
  <si>
    <t xml:space="preserve"> 941210</t>
  </si>
  <si>
    <t xml:space="preserve">Vanička sprch biela                                                                                                     </t>
  </si>
  <si>
    <t xml:space="preserve"> 9A0951</t>
  </si>
  <si>
    <t xml:space="preserve">Vešiak na stenu jednoduchý                                                                                              </t>
  </si>
  <si>
    <t xml:space="preserve"> 9B0197</t>
  </si>
  <si>
    <t xml:space="preserve">Držiak WC papiera                                                                                                       </t>
  </si>
  <si>
    <t xml:space="preserve"> 9C0101</t>
  </si>
  <si>
    <t xml:space="preserve">Dávkovač mydla 0,17 l biely                                                                                             </t>
  </si>
  <si>
    <t xml:space="preserve"> 9C5721</t>
  </si>
  <si>
    <t xml:space="preserve">Montážny balíček                                                                                                        </t>
  </si>
  <si>
    <t xml:space="preserve">2 ks    </t>
  </si>
  <si>
    <t xml:space="preserve"> 912200</t>
  </si>
  <si>
    <t xml:space="preserve">Vonkajší drevený podhľadový obklad                                                                                      </t>
  </si>
  <si>
    <t>711/A 1</t>
  </si>
  <si>
    <t xml:space="preserve"> 711111001</t>
  </si>
  <si>
    <t xml:space="preserve">Zhotovenie izolácie proti vlhkosti za studena vodor. náterom asfalt. penetr.                                            </t>
  </si>
  <si>
    <t xml:space="preserve"> 711111210</t>
  </si>
  <si>
    <t xml:space="preserve">Zhotovenie izolácie proti vlhkosti vodor. náterom - kúpeľne                                                             </t>
  </si>
  <si>
    <t xml:space="preserve"> 711112001</t>
  </si>
  <si>
    <t xml:space="preserve">Zhotovenie izolácie proti vlhkosti zvisl. náterom - kúpelne                                                             </t>
  </si>
  <si>
    <t xml:space="preserve"> 711131101</t>
  </si>
  <si>
    <t xml:space="preserve">Zhotovenie izolácie proti vlhkosti pásmi AIP na sucho vodor.                                                            </t>
  </si>
  <si>
    <t xml:space="preserve"> 711141559</t>
  </si>
  <si>
    <t xml:space="preserve">Zhotovenie izolácie proti vlhkosti pritavením NAIP vodor.                                                               </t>
  </si>
  <si>
    <t xml:space="preserve"> 711774302</t>
  </si>
  <si>
    <t xml:space="preserve">Izolačná páska umiest. v kútoch, stykoch dvoch material.                                                                </t>
  </si>
  <si>
    <t xml:space="preserve"> 998711101</t>
  </si>
  <si>
    <t xml:space="preserve">Presun hmôt pre izolácie proti vode v objektoch výšky do 6 m                                                            </t>
  </si>
  <si>
    <t xml:space="preserve"> 711000</t>
  </si>
  <si>
    <t xml:space="preserve">Výlevka keramická biela s roštom                                                                                        </t>
  </si>
  <si>
    <t>713/A 1</t>
  </si>
  <si>
    <t xml:space="preserve"> 713111121</t>
  </si>
  <si>
    <t xml:space="preserve">Montáž tep. izolácie stropov rovných spodom, pripevnenie drôtom                                                         </t>
  </si>
  <si>
    <t xml:space="preserve"> 713111122</t>
  </si>
  <si>
    <t xml:space="preserve">Montáž tep. izolácie stropov rovných spodom, pribitie                                                                   </t>
  </si>
  <si>
    <t xml:space="preserve"> 713121111</t>
  </si>
  <si>
    <t xml:space="preserve">Montáž tep. izolácie podláh 1 x položenie                                                                               </t>
  </si>
  <si>
    <t xml:space="preserve"> 713462131</t>
  </si>
  <si>
    <t xml:space="preserve">Montáž tep. izolácie potrubia skružami PE na potr. DN 16                                                                </t>
  </si>
  <si>
    <t xml:space="preserve"> 713462132</t>
  </si>
  <si>
    <t xml:space="preserve">Montáž tep. izolácie potrubia skružami PE na potr. DN 20                                                                </t>
  </si>
  <si>
    <t xml:space="preserve"> 713462133</t>
  </si>
  <si>
    <t xml:space="preserve">Montáž tep. izolácie potrubia skružami PE na potr. DN 25                                                                </t>
  </si>
  <si>
    <t>713/A 5</t>
  </si>
  <si>
    <t xml:space="preserve"> 998713101</t>
  </si>
  <si>
    <t xml:space="preserve">Presun hmôt pre izolácie tepelné v objektoch výšky do 6 m                                                               </t>
  </si>
  <si>
    <t xml:space="preserve"> 721171105</t>
  </si>
  <si>
    <t xml:space="preserve">Potrubie kanal. z PVC-U rúr hrdlových odpadné D 50x1,8                                                                  </t>
  </si>
  <si>
    <t>721/A 1</t>
  </si>
  <si>
    <t xml:space="preserve"> 721171107</t>
  </si>
  <si>
    <t xml:space="preserve">Potrubie kanal. z PVC-U rúr hrdlových odpadné D 75x1,8                                                                  </t>
  </si>
  <si>
    <t xml:space="preserve"> 721171110</t>
  </si>
  <si>
    <t xml:space="preserve">Potrubie kanal. z PVC-U rúr hrdlových odpadné D 125x3,2                                                                 </t>
  </si>
  <si>
    <t xml:space="preserve"> 721171110D</t>
  </si>
  <si>
    <t xml:space="preserve">Potrubie kanal. z PVC-U rúr hrdlových odpadné D 125x3,2 dažď.kanal.                                                     </t>
  </si>
  <si>
    <t xml:space="preserve"> 721171112</t>
  </si>
  <si>
    <t xml:space="preserve">Potrubie kanal. z PVC-U rúr hrdlových odpadné D 160/3,2                                                                 </t>
  </si>
  <si>
    <t xml:space="preserve"> 721171112D</t>
  </si>
  <si>
    <t xml:space="preserve">Potrubie kanal. z PVC-U rúr hrdlových odpadné D 160/3,2 - dažď.kanal.                                                   </t>
  </si>
  <si>
    <t xml:space="preserve"> 721173205</t>
  </si>
  <si>
    <t xml:space="preserve">Potrubie kanal. z PVC rúr pripojovacie D 50x1.8                                                                         </t>
  </si>
  <si>
    <t xml:space="preserve"> 721194105</t>
  </si>
  <si>
    <t xml:space="preserve">Vyvedenie a upevnenie kanal. výpustiek D 50x1.8                                                                         </t>
  </si>
  <si>
    <t xml:space="preserve"> 721194107</t>
  </si>
  <si>
    <t xml:space="preserve">Vyvedenie a upevnenie kanal. výpustiek D 75x1.9                                                                         </t>
  </si>
  <si>
    <t xml:space="preserve"> 721194109</t>
  </si>
  <si>
    <t xml:space="preserve">Vyvedenie a upevnenie kanal. výpustiek D 110x2.3                                                                        </t>
  </si>
  <si>
    <t xml:space="preserve"> 721221407</t>
  </si>
  <si>
    <t xml:space="preserve">Čistiaci kus DN 150                                                                                                     </t>
  </si>
  <si>
    <t xml:space="preserve"> 721223417</t>
  </si>
  <si>
    <t xml:space="preserve">Zápachové uzávery podlahové                                                                                             </t>
  </si>
  <si>
    <t xml:space="preserve"> 721224208</t>
  </si>
  <si>
    <t xml:space="preserve">Vtok so zápachovou uzávierkou HL 21                                                                                     </t>
  </si>
  <si>
    <t xml:space="preserve"> 721225202</t>
  </si>
  <si>
    <t xml:space="preserve">Zápachové uzávery - myčka                                                                                               </t>
  </si>
  <si>
    <t xml:space="preserve"> 721242116</t>
  </si>
  <si>
    <t xml:space="preserve">Lapače strešných splavenín liatinové DN 125                                                                             </t>
  </si>
  <si>
    <t xml:space="preserve"> 721273145</t>
  </si>
  <si>
    <t xml:space="preserve">Ventilačné hlavice novodurové pr. 110/600                                                                               </t>
  </si>
  <si>
    <t xml:space="preserve"> 721290111</t>
  </si>
  <si>
    <t xml:space="preserve">Skúška tesnosti kanalizácie vodou do DN 125                                                                             </t>
  </si>
  <si>
    <t xml:space="preserve"> 721290112</t>
  </si>
  <si>
    <t xml:space="preserve">Skúška tesnosti kanalizácie vodou DN 125-200                                                                            </t>
  </si>
  <si>
    <t xml:space="preserve"> 998721201</t>
  </si>
  <si>
    <t xml:space="preserve">Presun hmôt pre vnút. kanalizáciu v objektoch výšky do 6 m                                                              </t>
  </si>
  <si>
    <t xml:space="preserve"> 722173102</t>
  </si>
  <si>
    <t xml:space="preserve">Potrubie vodovodné plastové PE-Xa spoj násuvnou objímkou plastovou D 16x2,2 mm Wirsbo                                   </t>
  </si>
  <si>
    <t xml:space="preserve"> 722173103</t>
  </si>
  <si>
    <t xml:space="preserve">Potrubie vodovodné plastové PE-Xa spoj násuvnou objímkou plastovou D 20x2,8 mm Wirsbo                                   </t>
  </si>
  <si>
    <t xml:space="preserve"> 722173104</t>
  </si>
  <si>
    <t xml:space="preserve">Potrubie vodovodné plastové PE-Xa spoj násuvnou objímkou plastovou D 25x3,5 mm Wirsbo                                   </t>
  </si>
  <si>
    <t xml:space="preserve"> 722173R</t>
  </si>
  <si>
    <t xml:space="preserve">Kompletáž rozvodov vody a armatúr                                                                                       </t>
  </si>
  <si>
    <t>721/A 2</t>
  </si>
  <si>
    <t xml:space="preserve"> 722220111</t>
  </si>
  <si>
    <t xml:space="preserve">Arm. vod. s 1 závitom, nástenka K 247 pre výt. ventil G 1/2, batériu                                                    </t>
  </si>
  <si>
    <t xml:space="preserve"> 722231002</t>
  </si>
  <si>
    <t xml:space="preserve">Armat. vodov. s 2 závitmi, ventil priamy KE 83 C G 3/4                                                                  </t>
  </si>
  <si>
    <t xml:space="preserve"> 722231062</t>
  </si>
  <si>
    <t xml:space="preserve">Armat. vodov. s 2 závitmi, spätná klapka G 3/4                                                                          </t>
  </si>
  <si>
    <t xml:space="preserve"> 722290226</t>
  </si>
  <si>
    <t xml:space="preserve">Tlakové skúšky vodov. potrubia závitového do DN 50                                                                      </t>
  </si>
  <si>
    <t xml:space="preserve"> 722290234</t>
  </si>
  <si>
    <t xml:space="preserve">Preplachovanie a dezinfekcia vodov. potrubia do DN 80                                                                   </t>
  </si>
  <si>
    <t xml:space="preserve"> 998722201</t>
  </si>
  <si>
    <t xml:space="preserve">Presun hmôt pre vnút. vodovod v objektoch výšky do 6 m                                                                  </t>
  </si>
  <si>
    <t xml:space="preserve"> 725119305</t>
  </si>
  <si>
    <t xml:space="preserve">Montáž záchodovým mís kombinovaných                                                                                     </t>
  </si>
  <si>
    <t>hod.</t>
  </si>
  <si>
    <t>721/A 5</t>
  </si>
  <si>
    <t xml:space="preserve"> 725219401</t>
  </si>
  <si>
    <t xml:space="preserve">Montáž umývadiel keramických so záp. uzáv. na skrutky                                                                   </t>
  </si>
  <si>
    <t xml:space="preserve"> 725249101</t>
  </si>
  <si>
    <t xml:space="preserve">Montáž sprchových kabín                                                                                                 </t>
  </si>
  <si>
    <t xml:space="preserve"> 725249104</t>
  </si>
  <si>
    <t xml:space="preserve">Montáž sprchovej vaničky                                                                                                </t>
  </si>
  <si>
    <t xml:space="preserve"> 725291111</t>
  </si>
  <si>
    <t xml:space="preserve">Montáž ostat. prísl. toal. dosky,mydel.vešiaka,držiaka                                                                  </t>
  </si>
  <si>
    <t xml:space="preserve"> 725329101</t>
  </si>
  <si>
    <t xml:space="preserve">Montáž drezov so zápach uzávierkou                                                                                      </t>
  </si>
  <si>
    <t xml:space="preserve"> 725339101</t>
  </si>
  <si>
    <t xml:space="preserve">Montáž výleviek keramic., liat, a i. hmoty bez výtok armat. a splach nádrže                                             </t>
  </si>
  <si>
    <t xml:space="preserve"> 725539105</t>
  </si>
  <si>
    <t xml:space="preserve">Montáž tlakových zásobníkov ostatných typov 300l                                                                        </t>
  </si>
  <si>
    <t xml:space="preserve"> K03304</t>
  </si>
  <si>
    <t xml:space="preserve">Zásobník TÚV - 300 l                                                                                                    </t>
  </si>
  <si>
    <t xml:space="preserve"> 725829601</t>
  </si>
  <si>
    <t xml:space="preserve">Montáž batérie umývadlovej jednopákovej do 1 otvoru                                                                     </t>
  </si>
  <si>
    <t xml:space="preserve"> 725829701</t>
  </si>
  <si>
    <t xml:space="preserve">Montáž batérie umývadlovej jednopákovej nástennej                                                                       </t>
  </si>
  <si>
    <t xml:space="preserve"> 725829802</t>
  </si>
  <si>
    <t xml:space="preserve">Montáž batérie drezovej 1-pákovej do 1 otvoru                                                                           </t>
  </si>
  <si>
    <t xml:space="preserve"> 725849200</t>
  </si>
  <si>
    <t xml:space="preserve">Montáž batérií sprch. násten. s nastav. výškou                                                                          </t>
  </si>
  <si>
    <t xml:space="preserve"> 455374</t>
  </si>
  <si>
    <t xml:space="preserve">Batéria sprchová  nástenná 1 páková s prísl. (sprcha, hadica, 60 cm tyč)                                                </t>
  </si>
  <si>
    <t xml:space="preserve"> 998725201</t>
  </si>
  <si>
    <t xml:space="preserve">Presun hmôt pre zariaď. predmety v objektoch výšky do 6 m                                                               </t>
  </si>
  <si>
    <t xml:space="preserve"> 731119000</t>
  </si>
  <si>
    <t xml:space="preserve">Sprevádzkovanie kotla                                                                                                   </t>
  </si>
  <si>
    <t xml:space="preserve"> 731119116</t>
  </si>
  <si>
    <t xml:space="preserve">Montáž kotlov na pevné palivo                                                                                           </t>
  </si>
  <si>
    <t>731/A 1</t>
  </si>
  <si>
    <t xml:space="preserve"> 731341130</t>
  </si>
  <si>
    <t xml:space="preserve">Hadice napúšťacie, odvod kondenzátu                                                                                     </t>
  </si>
  <si>
    <t xml:space="preserve"> 998731201</t>
  </si>
  <si>
    <t xml:space="preserve">Presun hmôt pre kotolne umiestnené vo výške do 6 m                                                                      </t>
  </si>
  <si>
    <t xml:space="preserve"> 732331618</t>
  </si>
  <si>
    <t xml:space="preserve">Nádoby tlakové expanzné s membránou typ Expanzomat M PN 0,6 o obsahu 110 l                                              </t>
  </si>
  <si>
    <t>kus</t>
  </si>
  <si>
    <t>731/C 2</t>
  </si>
  <si>
    <t xml:space="preserve"> 732410930</t>
  </si>
  <si>
    <t xml:space="preserve">Trojcestný zmiešavací ventil s pohonom                                                                                  </t>
  </si>
  <si>
    <t xml:space="preserve"> 732422623</t>
  </si>
  <si>
    <t xml:space="preserve">Čerpadlo obehové teplov. závit. 40-60 /2F                                                                               </t>
  </si>
  <si>
    <t xml:space="preserve"> 732489110</t>
  </si>
  <si>
    <t xml:space="preserve">Kompletáž kotolne (poist.ventily, klapky, šupátka, filtre vypušť...)                                                    </t>
  </si>
  <si>
    <t>731/A 2</t>
  </si>
  <si>
    <t xml:space="preserve"> 998732201</t>
  </si>
  <si>
    <t xml:space="preserve">Presun hmôt pre strojovne umiestnené vo výške do 6 m                                                                    </t>
  </si>
  <si>
    <t>731/A 3</t>
  </si>
  <si>
    <t xml:space="preserve"> 733111213</t>
  </si>
  <si>
    <t xml:space="preserve">Potrubie z rúrok záv. bezoš. zosil. v kotolni, stroj. DN 15                                                             </t>
  </si>
  <si>
    <t xml:space="preserve"> 733111214</t>
  </si>
  <si>
    <t xml:space="preserve">Potrubie z rúrok záv. bezoš. zosil. v kotolni, stroj. DN 20                                                             </t>
  </si>
  <si>
    <t xml:space="preserve"> 733111217</t>
  </si>
  <si>
    <t xml:space="preserve">Potrubie z rúrok záv. bezoš. zosil. v kotolni, stroj. DN 40                                                             </t>
  </si>
  <si>
    <t xml:space="preserve"> 733111218</t>
  </si>
  <si>
    <t xml:space="preserve">Potrubie z rúrok záv. bezoš. zosil. v kotolni, stroj. DN 50                                                             </t>
  </si>
  <si>
    <t xml:space="preserve"> 733321101</t>
  </si>
  <si>
    <t xml:space="preserve">Potrubie plast-hliníkové montáž                                                                                         </t>
  </si>
  <si>
    <t xml:space="preserve"> 73332410R</t>
  </si>
  <si>
    <t xml:space="preserve">Príplatok za potrubie (spojky, prechodky, fitingy..)                                                                    </t>
  </si>
  <si>
    <t xml:space="preserve"> 733391102</t>
  </si>
  <si>
    <t xml:space="preserve">Tlaková skúška potrubia plastového do d 50                                                                              </t>
  </si>
  <si>
    <t xml:space="preserve"> 733999905</t>
  </si>
  <si>
    <t xml:space="preserve">Vykurovacia skúška                                                                                                      </t>
  </si>
  <si>
    <t xml:space="preserve"> 998733201</t>
  </si>
  <si>
    <t xml:space="preserve">Presun hmôt pre potrubie UK v objektoch  výšky do 6 m                                                                   </t>
  </si>
  <si>
    <t>731/C 5</t>
  </si>
  <si>
    <t xml:space="preserve"> 735000912</t>
  </si>
  <si>
    <t xml:space="preserve">Vyregulovanie ventilov a kohútov s termost. ovlád.                                                                      </t>
  </si>
  <si>
    <t>731/A 5</t>
  </si>
  <si>
    <t xml:space="preserve"> 735153300</t>
  </si>
  <si>
    <t xml:space="preserve">Prípl. za odvzdušňovací ventil telies VSŽ                                                                               </t>
  </si>
  <si>
    <t xml:space="preserve"> 735158110</t>
  </si>
  <si>
    <t xml:space="preserve">Vykur. telesá panel. 1 radové, tlak. skúšky telies vodou                                                                </t>
  </si>
  <si>
    <t xml:space="preserve"> 735158120</t>
  </si>
  <si>
    <t xml:space="preserve">Vykur. telesá panel. 2 radové, tlak. skúšky telies vodou                                                                </t>
  </si>
  <si>
    <t xml:space="preserve"> 735159110</t>
  </si>
  <si>
    <t xml:space="preserve">Montáž vyk. telies panel. 1 rad. do 1500mm okrem VSŽ a rúrk.                                                            </t>
  </si>
  <si>
    <t xml:space="preserve"> 735159210</t>
  </si>
  <si>
    <t xml:space="preserve">Montáž vyk. telies panel. 2 rad. do 1140mm okrem VSŽ a rúrk.                                                            </t>
  </si>
  <si>
    <t xml:space="preserve"> 735159220</t>
  </si>
  <si>
    <t xml:space="preserve">Montáž vyk. telies panel. 2 rad. do 1500mm okrem VSŽ a rúrk.                                                            </t>
  </si>
  <si>
    <t xml:space="preserve"> 735419310</t>
  </si>
  <si>
    <t xml:space="preserve">Montáž kúpeľňnového vykurov.rebríka  dl. do 2000 mm                                                                     </t>
  </si>
  <si>
    <t xml:space="preserve"> 998735201</t>
  </si>
  <si>
    <t xml:space="preserve">Presun hmôt pre vykur. telesá UK v objektoch  výšky do 6 m                                                              </t>
  </si>
  <si>
    <t>762/A 1</t>
  </si>
  <si>
    <t xml:space="preserve"> 762332110</t>
  </si>
  <si>
    <t xml:space="preserve">Montáž krovov viazaných prierez. plocha do 120 cm2                                                                      </t>
  </si>
  <si>
    <t xml:space="preserve"> 762332120</t>
  </si>
  <si>
    <t xml:space="preserve">Montáž krovov viazaných prierez. plocha nad 120 do 224 cm2                                                              </t>
  </si>
  <si>
    <t xml:space="preserve"> 762332130</t>
  </si>
  <si>
    <t xml:space="preserve">Montáž krovov viazaných prierez. plocha nad 224 do 288 cm2                                                              </t>
  </si>
  <si>
    <t xml:space="preserve"> 762332150</t>
  </si>
  <si>
    <t xml:space="preserve">Montáž krovov viazaných prierez. plocha nad 450 cm2                                                                     </t>
  </si>
  <si>
    <t xml:space="preserve"> 762342203</t>
  </si>
  <si>
    <t xml:space="preserve">Montáž latovania striech, rozpätie 22 až 36 cm, vrátane vyrez. otvor. do 0,25 m2                                        </t>
  </si>
  <si>
    <t xml:space="preserve"> 762342204</t>
  </si>
  <si>
    <t xml:space="preserve">Montáž kontralatí, rozpätie 80-120 cm                                                                                   </t>
  </si>
  <si>
    <t xml:space="preserve"> 762395000</t>
  </si>
  <si>
    <t xml:space="preserve">Spojovacie a ochranné prostriedky k montáži krovov                                                                      </t>
  </si>
  <si>
    <t xml:space="preserve"> 998762102</t>
  </si>
  <si>
    <t xml:space="preserve">Presun hmôt pre tesárske konštr. v objektoch  výšky do 12 m                                                             </t>
  </si>
  <si>
    <t>763/A 2</t>
  </si>
  <si>
    <t xml:space="preserve"> 763131281</t>
  </si>
  <si>
    <t xml:space="preserve">Montáž drevenej nosnej konštr. pre tepelnú izoláciu                                                                     </t>
  </si>
  <si>
    <t xml:space="preserve"> 763132220</t>
  </si>
  <si>
    <t xml:space="preserve">Podhľady sadr. D112 zaves. 2-vrstv. oceľ. konštr. CD, bez tep. izol. GKF 15 mm                                          </t>
  </si>
  <si>
    <t xml:space="preserve"> 763132810</t>
  </si>
  <si>
    <t xml:space="preserve">Montáž parozábrany nad sadrokart. stropom vr. fólie                                                                     </t>
  </si>
  <si>
    <t xml:space="preserve"> 763212410</t>
  </si>
  <si>
    <t xml:space="preserve">Priečky sadrokartónové RIGIPS dvoj. opláštené RFI 12.5 mm, hrúbka priečky 100mm                                         </t>
  </si>
  <si>
    <t xml:space="preserve"> 763212430</t>
  </si>
  <si>
    <t xml:space="preserve">Priečky sadrokartónové RIGIPS dvoj. opláštené RFI 12.5 mm, hrúbka priečky 150mm                                         </t>
  </si>
  <si>
    <t xml:space="preserve"> 763711224</t>
  </si>
  <si>
    <t xml:space="preserve">D+M steny hr. 240 mm (staveb.oceľ.syst.,opláštenie (2x sadr.doska + fúk.celuloz. izolácia+2xfólia)                      </t>
  </si>
  <si>
    <t>763/A 1</t>
  </si>
  <si>
    <t xml:space="preserve"> 998763101</t>
  </si>
  <si>
    <t xml:space="preserve">Presun hmôt pre drevostavby v objektoch  výšky do 12 m                                                                  </t>
  </si>
  <si>
    <t>764/A 1</t>
  </si>
  <si>
    <t xml:space="preserve"> 764311205</t>
  </si>
  <si>
    <t xml:space="preserve">D+M strešná krytina - plechová, lakovaná, tvarovaná, vr. doplnkov a kontakt. fólie                                      </t>
  </si>
  <si>
    <t xml:space="preserve"> 764351203</t>
  </si>
  <si>
    <t xml:space="preserve">Klamp. PZ pl. žľaby pododkvap. štvorhran. rš 330 dl 5m- vr. hakov, rohov                                                </t>
  </si>
  <si>
    <t xml:space="preserve"> 764359212</t>
  </si>
  <si>
    <t xml:space="preserve">Klamp. PZ pl. žľaby kotlík konický pre rúry o d-125, vr. kolena                                                         </t>
  </si>
  <si>
    <t>764/A 2</t>
  </si>
  <si>
    <t xml:space="preserve"> 764410430</t>
  </si>
  <si>
    <t xml:space="preserve">Klamp. Al hr. 0,6 oplechovanie parapetov rš 200                                                                         </t>
  </si>
  <si>
    <t xml:space="preserve"> 764454203</t>
  </si>
  <si>
    <t xml:space="preserve">Klamp. PZ pl. rúry odpadové kruhové d-120                                                                               </t>
  </si>
  <si>
    <t>764/A 7</t>
  </si>
  <si>
    <t xml:space="preserve"> 998764101</t>
  </si>
  <si>
    <t xml:space="preserve">Presun hmôt pre klampiarske konštr. v objektoch  výšky do 6 m                                                           </t>
  </si>
  <si>
    <t>766/A 1</t>
  </si>
  <si>
    <t xml:space="preserve"> 766421232</t>
  </si>
  <si>
    <t xml:space="preserve">Montáž oblož. podhľadov jedn. palub. z tvr. dreva š. do 80mm                                                            </t>
  </si>
  <si>
    <t xml:space="preserve"> 766661112</t>
  </si>
  <si>
    <t xml:space="preserve">Montáž dvier kompl. otvár. do zárubne 1-krídl. do 0,8m                                                                  </t>
  </si>
  <si>
    <t xml:space="preserve"> 766661132</t>
  </si>
  <si>
    <t xml:space="preserve">Montáž dvier kompl. otvár. sklop. (zhrňovacie, skladacie) 3x2,1 m                                                       </t>
  </si>
  <si>
    <t xml:space="preserve"> 766661632</t>
  </si>
  <si>
    <t xml:space="preserve">Montáž okienok na výdaj a odber stravy - kompl.                                                                         </t>
  </si>
  <si>
    <t xml:space="preserve"> 766695212</t>
  </si>
  <si>
    <t xml:space="preserve">Montáž prahov dvier 1-krídl. š. do 10cm                                                                                 </t>
  </si>
  <si>
    <t xml:space="preserve"> 998766101</t>
  </si>
  <si>
    <t xml:space="preserve">Presun hmôt pre konštr. stolárske v objektoch výšky do 6 m                                                              </t>
  </si>
  <si>
    <t xml:space="preserve"> 771003</t>
  </si>
  <si>
    <t xml:space="preserve">Izolácia potrubia MIRELON 18x10mm                                                                                       </t>
  </si>
  <si>
    <t xml:space="preserve"> 771020</t>
  </si>
  <si>
    <t xml:space="preserve">Izolácia potrubia MIRELON 22x10mm                                                                                       </t>
  </si>
  <si>
    <t xml:space="preserve"> 771080</t>
  </si>
  <si>
    <t xml:space="preserve">Izolácia potrubia MIRELON 27x10mm                                                                                       </t>
  </si>
  <si>
    <t xml:space="preserve"> 771471011</t>
  </si>
  <si>
    <t xml:space="preserve">Montáž sokl. rovných z dlaž. keram. do lepidla                                                                          </t>
  </si>
  <si>
    <t>771/A 1</t>
  </si>
  <si>
    <t xml:space="preserve"> 771575109</t>
  </si>
  <si>
    <t xml:space="preserve">Montáž podláh z dlaždíc keram. rež. hlad. 300x300 do tmelu                                                              </t>
  </si>
  <si>
    <t xml:space="preserve"> 771579791</t>
  </si>
  <si>
    <t xml:space="preserve">Prípl. za plochu do 5m2 jednotlivo pri montáži podláh keram.                                                            </t>
  </si>
  <si>
    <t xml:space="preserve"> 998771101</t>
  </si>
  <si>
    <t xml:space="preserve">Presun hmôt pre podlahy z dlaždíc v objektoch výšky do 6 m                                                              </t>
  </si>
  <si>
    <t>775/A 2</t>
  </si>
  <si>
    <t xml:space="preserve"> 776521100</t>
  </si>
  <si>
    <t xml:space="preserve">Lepenie povlakových podláh z plastových PVC pásov                                                                       </t>
  </si>
  <si>
    <t xml:space="preserve"> 102420</t>
  </si>
  <si>
    <t xml:space="preserve">Podlahovina z PVC hr. 2 mm                                                                                              </t>
  </si>
  <si>
    <t xml:space="preserve"> 776995111</t>
  </si>
  <si>
    <t xml:space="preserve">Lepenie profilov - soklová lišta v=60 mm                                                                                </t>
  </si>
  <si>
    <t xml:space="preserve"> 998776101</t>
  </si>
  <si>
    <t xml:space="preserve">Presun hmôt pre podlahy povlakové v objektoch výšky do 6 m                                                              </t>
  </si>
  <si>
    <t>771/A 2</t>
  </si>
  <si>
    <t xml:space="preserve"> 781415011</t>
  </si>
  <si>
    <t xml:space="preserve">Montáž obkladov vnút. z obklad. pórovin. do lepidla                                                                     </t>
  </si>
  <si>
    <t xml:space="preserve"> 781419701</t>
  </si>
  <si>
    <t xml:space="preserve">Prípl. za práce v obmedz. priestore pri motáži obkl. pórov.                                                             </t>
  </si>
  <si>
    <t xml:space="preserve"> 781419704</t>
  </si>
  <si>
    <t xml:space="preserve">Prípl. za škárovanie bielym cementom pri mont. obkl. pórov.                                                             </t>
  </si>
  <si>
    <t xml:space="preserve"> 998781101</t>
  </si>
  <si>
    <t xml:space="preserve">Presun hmôt pre obklady keramické v objektoch výšky do 6 m                                                              </t>
  </si>
  <si>
    <t>783/A 1</t>
  </si>
  <si>
    <t xml:space="preserve"> 783626200</t>
  </si>
  <si>
    <t xml:space="preserve">Nátery stolár. výrobkov lazurovacím lakom 2x lakovaním                                                                  </t>
  </si>
  <si>
    <t>784/A 1</t>
  </si>
  <si>
    <t xml:space="preserve"> 784441111</t>
  </si>
  <si>
    <t xml:space="preserve">Maľba disperzná 1 farebná so stropom v miest. do 3,8m - steny                                                           </t>
  </si>
  <si>
    <t xml:space="preserve"> 784452371</t>
  </si>
  <si>
    <t xml:space="preserve">Maľba zo zmesí tekut. 1 far. dvojnás. b. strop miest. do 3,8 m - stropy                                                 </t>
  </si>
  <si>
    <t>Objekt SO 01.1 Materská škola - Elektroinštalácia</t>
  </si>
  <si>
    <t>Ostatné náklady</t>
  </si>
  <si>
    <t>Montážne práce</t>
  </si>
  <si>
    <t>M-21 ELEKTROMONTÁŽE</t>
  </si>
  <si>
    <t>M-22 MONTÁŽ OZNAMOVACÍCH, SIGNALIZAČNYCH A ZABEZPEČOVACÍCH ZARIADENÍ</t>
  </si>
  <si>
    <t>M-46 ZEMNÉ PRÁCE PRI EXTERNÝCH MONTÁŽACH</t>
  </si>
  <si>
    <t xml:space="preserve"> 774401Valena</t>
  </si>
  <si>
    <t xml:space="preserve">Spinac domovy jednopolovy+mont. ramcek 10A,250V AC radenie 1, 1So pros.obycaj. </t>
  </si>
  <si>
    <t>R/R 0</t>
  </si>
  <si>
    <t xml:space="preserve"> 0008-PC</t>
  </si>
  <si>
    <t>Dobehový spínač DT3 k vypínaču</t>
  </si>
  <si>
    <t>HZS/HZS</t>
  </si>
  <si>
    <t xml:space="preserve"> HZS000114</t>
  </si>
  <si>
    <t>Východisková revízia</t>
  </si>
  <si>
    <t>921/M21</t>
  </si>
  <si>
    <t xml:space="preserve"> 210190003</t>
  </si>
  <si>
    <t xml:space="preserve">Montáž  rozvodnice do váhy 100 kg RP1 </t>
  </si>
  <si>
    <t xml:space="preserve"> 210190001</t>
  </si>
  <si>
    <t xml:space="preserve">Montáž rozvodnice do váhy 20 kg EKVIPOTENC. PRIPOJNICE </t>
  </si>
  <si>
    <t xml:space="preserve"> Ponuk.Cena</t>
  </si>
  <si>
    <t xml:space="preserve">Nepredvídané Práce </t>
  </si>
  <si>
    <t xml:space="preserve"> 210100001</t>
  </si>
  <si>
    <t xml:space="preserve">Ukončenie vodičov v rozvádzač. vč. zapojenia a vodičovej koncovky do 2.5 mm2 </t>
  </si>
  <si>
    <t xml:space="preserve"> 210100003</t>
  </si>
  <si>
    <t xml:space="preserve">Ukončenie vodičov v rozvádzač. vč. zapojenia a vodičovej koncovky do 16 mm2 </t>
  </si>
  <si>
    <t xml:space="preserve"> 210100004</t>
  </si>
  <si>
    <t xml:space="preserve">Ukončenie vodičov v rozvádzač. vč. zapojenia a vodičovej koncovky do 25 mm2 </t>
  </si>
  <si>
    <t xml:space="preserve"> 210810056</t>
  </si>
  <si>
    <t xml:space="preserve">Silový kábel 750 - 1000 V /mm2/ pevne uložený CYKY-CYKYm 750 V 5x2.5 </t>
  </si>
  <si>
    <t>m</t>
  </si>
  <si>
    <t xml:space="preserve"> 210810045</t>
  </si>
  <si>
    <t xml:space="preserve">Silový kábel 750 - 1000 V /mm2/ pevne uložený CYKY-CYKYm 750 V 3x1.5 </t>
  </si>
  <si>
    <t xml:space="preserve"> 210810046</t>
  </si>
  <si>
    <t xml:space="preserve">Silový kábel 750 - 1000 V /mm2/ pevne uložený CYKY-CYKYm 750 V 3x2.5 </t>
  </si>
  <si>
    <t xml:space="preserve"> 210201001</t>
  </si>
  <si>
    <t xml:space="preserve">Svietidlo- montáž </t>
  </si>
  <si>
    <t xml:space="preserve"> 210201002c</t>
  </si>
  <si>
    <t xml:space="preserve">Montáž pohybového čidla </t>
  </si>
  <si>
    <t xml:space="preserve"> 210110041</t>
  </si>
  <si>
    <t xml:space="preserve">Spínač polozapustený a zapustený vč.zapojenia jednopólový - radenie 1 </t>
  </si>
  <si>
    <t xml:space="preserve"> 210110043</t>
  </si>
  <si>
    <t xml:space="preserve">Spínač polozapustený a zapustený vč.zapojenia sériový prep.stried. - radenie 5 A </t>
  </si>
  <si>
    <t xml:space="preserve"> 210111012</t>
  </si>
  <si>
    <t xml:space="preserve">Domová zásuvka polozapustená alebo zapustená, 10/16 A 250 V 2P + Z 2 x zapojenie </t>
  </si>
  <si>
    <t xml:space="preserve"> 210110003</t>
  </si>
  <si>
    <t xml:space="preserve">Spínač nástenný pre prostredie obyčajné alebo vlhké vč. zapojenia sériový prepínač-radenie 5 </t>
  </si>
  <si>
    <t xml:space="preserve"> 210110082</t>
  </si>
  <si>
    <t xml:space="preserve">Sporáková prípojka typ 39563 - 23C, pre zapuste nú montáž vč. tlejivky </t>
  </si>
  <si>
    <t xml:space="preserve"> 210800546</t>
  </si>
  <si>
    <t xml:space="preserve">Vodič NN a VN pevne uložený CY        4 </t>
  </si>
  <si>
    <t xml:space="preserve"> 210800507</t>
  </si>
  <si>
    <t xml:space="preserve">Vodič a lano nn a vn (v mm2) v rúrkach CY 6 </t>
  </si>
  <si>
    <t xml:space="preserve"> 210800506</t>
  </si>
  <si>
    <t xml:space="preserve">Vodič a lano nn a vn (v mm2) v rúrkach CY 4 </t>
  </si>
  <si>
    <t xml:space="preserve"> 210810055</t>
  </si>
  <si>
    <t xml:space="preserve">Silový kábel 750 - 1000 V /mm2/ pevne uložený CYKY-CYKYm 750 V 5x1.5 </t>
  </si>
  <si>
    <t xml:space="preserve"> 210010044</t>
  </si>
  <si>
    <t xml:space="preserve">Rúrka elektroinšt. ohybná, kovová Kopex, uložená pevne typ 2429, 29 mm </t>
  </si>
  <si>
    <t xml:space="preserve"> 210010082</t>
  </si>
  <si>
    <t xml:space="preserve">Rúrka elektroinšt. pancierová z PH uložená pevne typ 8016, 16 mm </t>
  </si>
  <si>
    <t xml:space="preserve"> 210220321</t>
  </si>
  <si>
    <t xml:space="preserve">Svorka na potrub.Bernard vrát. pásika(bez vodiča a prípoj. vodiča) </t>
  </si>
  <si>
    <t xml:space="preserve"> 210220361</t>
  </si>
  <si>
    <t xml:space="preserve">Tyčový uzemňovač zarazený do zeme a pripoj.vedenie do 2 m </t>
  </si>
  <si>
    <t xml:space="preserve"> 210220022</t>
  </si>
  <si>
    <t xml:space="preserve">Uzemňovacie vedenie v zemi včít. svoriek,prepojenia, izolácie spojov FeZn D 8 - 10 mm </t>
  </si>
  <si>
    <t xml:space="preserve"> 210220302</t>
  </si>
  <si>
    <t xml:space="preserve">Bleskozvodová svorka nad 2 skrutky (ST, SJ, SK, SZ, SR 01, 02) </t>
  </si>
  <si>
    <t xml:space="preserve"> 210220401</t>
  </si>
  <si>
    <t xml:space="preserve">Označenie zvodov štítkami smaltované, z umelej hmot </t>
  </si>
  <si>
    <t xml:space="preserve"> 210220101</t>
  </si>
  <si>
    <t xml:space="preserve">Zvodový vodič včítane podpery FeZn do D 10 mm, A1 D 10 mm Cu D 8 mm </t>
  </si>
  <si>
    <t xml:space="preserve"> 210220301</t>
  </si>
  <si>
    <t xml:space="preserve">Bleskozvodová svorka do 2 skrutiek (SS, SR 03) </t>
  </si>
  <si>
    <t xml:space="preserve"> 210220372</t>
  </si>
  <si>
    <t xml:space="preserve">Ochranný uholník alebo rúrka s držiak. do steny </t>
  </si>
  <si>
    <t xml:space="preserve">Montáž komponentov aktívneho bleskozvodu </t>
  </si>
  <si>
    <t xml:space="preserve"> 210220212</t>
  </si>
  <si>
    <t xml:space="preserve">Zachyt.tyč včít.upevnenia do steny do 3 m dľžky tyče </t>
  </si>
  <si>
    <t xml:space="preserve"> 774405Valena</t>
  </si>
  <si>
    <t xml:space="preserve">Prepinac domovy striedavy +mont. Ramcek 10A, 250V AC radenie 5 pros.obycaj. </t>
  </si>
  <si>
    <t xml:space="preserve"> 774406Valena</t>
  </si>
  <si>
    <t xml:space="preserve">Prepinac domovy seriovy  +mont. Ramcek 10A, 250V AC radenie 6 pros.obycaj. </t>
  </si>
  <si>
    <t xml:space="preserve"> Valena</t>
  </si>
  <si>
    <t xml:space="preserve">Zasuvka domova  jednoducha+mont. ramcek 2pod omietku 16A, 250V AC  do vlhka IP44 </t>
  </si>
  <si>
    <t xml:space="preserve">Spinac koliskovy seriovy na omietku-plast 10A 10A, 250V AC radenie 6 do vlhka IP44 </t>
  </si>
  <si>
    <t xml:space="preserve">Spinac domovy jednopolovy+mont. ramcek 10A,250V AC radenie 1, 1So do vlhka IP44 </t>
  </si>
  <si>
    <t xml:space="preserve"> 774391Valena</t>
  </si>
  <si>
    <t xml:space="preserve">Zasuvka domova  dvojita 16A, 250V AC pros.obycaj. biela  </t>
  </si>
  <si>
    <t xml:space="preserve"> 3956323C</t>
  </si>
  <si>
    <t xml:space="preserve">Pripojka sporakova so sign. tlejivkou 25A 380V AC  </t>
  </si>
  <si>
    <t xml:space="preserve"> CY16Z/ZL</t>
  </si>
  <si>
    <t xml:space="preserve">Vodic jednozilovy instalacny PVC izol. 450/750V  </t>
  </si>
  <si>
    <t xml:space="preserve"> CY4Z/ZL</t>
  </si>
  <si>
    <t xml:space="preserve"> CY6Z/ZL</t>
  </si>
  <si>
    <t xml:space="preserve"> N2XHO5x1.5RE</t>
  </si>
  <si>
    <t xml:space="preserve">Kabel silovy celoplastovy 750V  </t>
  </si>
  <si>
    <t xml:space="preserve"> N2XHO3x1.5RE</t>
  </si>
  <si>
    <t xml:space="preserve"> N2XHJ3x1.5RE</t>
  </si>
  <si>
    <t xml:space="preserve"> N2XHJ3x2.5RE</t>
  </si>
  <si>
    <t xml:space="preserve"> N2XHJ5x2.5RE</t>
  </si>
  <si>
    <t xml:space="preserve"> FX25IEC</t>
  </si>
  <si>
    <t xml:space="preserve">Rurka elektroinst.ISOFLEX ohybna PVC FI 19.3mm siva RAL 7035  </t>
  </si>
  <si>
    <t xml:space="preserve"> FXP16IEC</t>
  </si>
  <si>
    <t xml:space="preserve">Rurka elektroinst.pancierova ohybna PVC FI 11.0mm siva RAL 7037  </t>
  </si>
  <si>
    <t xml:space="preserve"> KU68/21901</t>
  </si>
  <si>
    <t xml:space="preserve">Skatula univerzalna pod omietku FI 69mm x 42mm    </t>
  </si>
  <si>
    <t xml:space="preserve"> .</t>
  </si>
  <si>
    <t xml:space="preserve">Paska Cu k uzemnovacim svorkam BERNARD   </t>
  </si>
  <si>
    <t xml:space="preserve"> BERNARD</t>
  </si>
  <si>
    <t xml:space="preserve">Svorka uzemnovacia   </t>
  </si>
  <si>
    <t xml:space="preserve"> SZ</t>
  </si>
  <si>
    <t xml:space="preserve">Svorka skusobna     </t>
  </si>
  <si>
    <t xml:space="preserve">Stitok orientacny     </t>
  </si>
  <si>
    <t xml:space="preserve"> A1010/1999</t>
  </si>
  <si>
    <t xml:space="preserve">Lak asfaltovy   </t>
  </si>
  <si>
    <t>kg</t>
  </si>
  <si>
    <t xml:space="preserve"> FI10</t>
  </si>
  <si>
    <t xml:space="preserve">Drot ocelovy pozinkovany 11 300  0.617kg/1m </t>
  </si>
  <si>
    <t xml:space="preserve"> ZT2m</t>
  </si>
  <si>
    <t xml:space="preserve">Tyc uzemnovacia   </t>
  </si>
  <si>
    <t xml:space="preserve"> SJ02</t>
  </si>
  <si>
    <t xml:space="preserve">Svorka k uzemnovacej tyci   </t>
  </si>
  <si>
    <t xml:space="preserve"> ZTN2</t>
  </si>
  <si>
    <t xml:space="preserve">základná tyč nerezová 2m, typ ZTN2 </t>
  </si>
  <si>
    <t xml:space="preserve"> 1NTN2</t>
  </si>
  <si>
    <t xml:space="preserve">1. nadstavná tyč nerezová 2m, typ 1NTN2 </t>
  </si>
  <si>
    <t xml:space="preserve"> SVN32</t>
  </si>
  <si>
    <t xml:space="preserve">svorka pre uchyt.zvodu nerez.SVN 32 (D 32-38 mm) </t>
  </si>
  <si>
    <t xml:space="preserve"> ALOF1GS</t>
  </si>
  <si>
    <t xml:space="preserve">ALOF1GS - konzola skrutk. do steny, FeZn, </t>
  </si>
  <si>
    <t xml:space="preserve"> SI25i</t>
  </si>
  <si>
    <t xml:space="preserve">ESE i-series aktívny zachytávač 25 µs </t>
  </si>
  <si>
    <t xml:space="preserve"> LECIV</t>
  </si>
  <si>
    <t xml:space="preserve">Počítadlo bleskov </t>
  </si>
  <si>
    <t xml:space="preserve"> 30x4</t>
  </si>
  <si>
    <t xml:space="preserve">Ocel pasova pozinkovana 11 373  0.942kg/1m </t>
  </si>
  <si>
    <t xml:space="preserve"> PV21</t>
  </si>
  <si>
    <t xml:space="preserve">Podpera vedenia na plechove strechy   </t>
  </si>
  <si>
    <t xml:space="preserve">Svorka skusobna   </t>
  </si>
  <si>
    <t xml:space="preserve"> SR03</t>
  </si>
  <si>
    <t xml:space="preserve">Svorka na spojenie kruh. a pas. vodicov   </t>
  </si>
  <si>
    <t xml:space="preserve"> 0000-PC</t>
  </si>
  <si>
    <t>Rozvádzač RP1</t>
  </si>
  <si>
    <t xml:space="preserve"> 0000-PC.1</t>
  </si>
  <si>
    <t>Spojovací materiál, šrúby, matice, hmoždinky</t>
  </si>
  <si>
    <t xml:space="preserve"> 0116-12816P</t>
  </si>
  <si>
    <t>Svorka WAGO 222-413</t>
  </si>
  <si>
    <t xml:space="preserve"> 0001-PC</t>
  </si>
  <si>
    <t>A- Svietidlo do podhľadu (MULTILUME SLIM DELTA), LED 35W/4276lm/4000K, IP20 (Fagerhult)</t>
  </si>
  <si>
    <t xml:space="preserve"> 0006-PC</t>
  </si>
  <si>
    <t>Pohybové čidlo IP 20</t>
  </si>
  <si>
    <t xml:space="preserve"> 0002-PC</t>
  </si>
  <si>
    <t>B- Svietidlo do podhľadu (PLEIAD EVO MATT), LED 19W/1737lm/4000K, IP20 (Fagerhult)</t>
  </si>
  <si>
    <t xml:space="preserve"> 0007-PC</t>
  </si>
  <si>
    <t>Hlavná uzemňovacia prípojnica</t>
  </si>
  <si>
    <t xml:space="preserve"> 0003-PC</t>
  </si>
  <si>
    <t>C- Svietidlo na povrch (ALFIVE), LED 52W/6000lm/4000K, IP44 (Fagerhult)</t>
  </si>
  <si>
    <t xml:space="preserve"> OU</t>
  </si>
  <si>
    <t xml:space="preserve">Uholnik ochranny   </t>
  </si>
  <si>
    <t xml:space="preserve"> 0004-PC</t>
  </si>
  <si>
    <t>E- Svietidlo na povrch (ALFIVE), LED 28W/2900lm/4000K, IP44 (Fagerhult)</t>
  </si>
  <si>
    <t xml:space="preserve"> 0005-PC</t>
  </si>
  <si>
    <t xml:space="preserve"> Np-svietidlo núdzové s piktogramom TWS. LED 1,2W, a=1hod.IP20 (Fagerhult)</t>
  </si>
  <si>
    <t xml:space="preserve"> DUz</t>
  </si>
  <si>
    <t xml:space="preserve">Drziak ochranneho uholnika do muriva   </t>
  </si>
  <si>
    <t xml:space="preserve"> PV23</t>
  </si>
  <si>
    <t xml:space="preserve">Podpera vedenia na ploche strechy   </t>
  </si>
  <si>
    <t xml:space="preserve"> PV01</t>
  </si>
  <si>
    <t xml:space="preserve">Podpera vedenia do muriva   </t>
  </si>
  <si>
    <t>922/M22</t>
  </si>
  <si>
    <t xml:space="preserve"> 220270327</t>
  </si>
  <si>
    <t xml:space="preserve">Vodič (lano) silnoprúdový CY,CYA 16,0 uložený do rúrkovodu alebo líšt,bez ukončenia a zapojenia </t>
  </si>
  <si>
    <t>946/M46</t>
  </si>
  <si>
    <t xml:space="preserve"> 460200153</t>
  </si>
  <si>
    <t xml:space="preserve">Hĺbenie káblovej ryhy 35 cm širokej a 70 cm hlbokej, v zemine triedy 3 </t>
  </si>
  <si>
    <t xml:space="preserve"> 460560153</t>
  </si>
  <si>
    <t xml:space="preserve">Ručný zásyp nezap. káblovej ryhy bez zhutn. zeminy, 35 cm širokej, 70 cm hlbokej v zemine tr. 3 </t>
  </si>
  <si>
    <t>Objekt SO 02 Oplotenie z muriva/ pletiva, brány</t>
  </si>
  <si>
    <t>PRESUNY HMÔT</t>
  </si>
  <si>
    <t>KOVOVÉ DOPLNKOVÉ KONŠTRUKCIE</t>
  </si>
  <si>
    <t xml:space="preserve"> 132201101.1</t>
  </si>
  <si>
    <t xml:space="preserve">Hĺbenie rýh šírka do 60 cm v horn. tr. 3 do 100 m3 - obrubník                                                           </t>
  </si>
  <si>
    <t xml:space="preserve"> 162601102</t>
  </si>
  <si>
    <t xml:space="preserve">Vodorovné premiestnenie výkopu do 5000 m horn. tr. 1-4                                                                  </t>
  </si>
  <si>
    <t xml:space="preserve"> 167101101</t>
  </si>
  <si>
    <t xml:space="preserve">Nakladanie výkopku do 100 m3 v horn. tr. 1-4                                                                            </t>
  </si>
  <si>
    <t xml:space="preserve"> 171201201</t>
  </si>
  <si>
    <t xml:space="preserve">Uloženie sypaniny na skládku                                                                                            </t>
  </si>
  <si>
    <t xml:space="preserve"> 183101314</t>
  </si>
  <si>
    <t xml:space="preserve">Výkop jamiek s výmenou pôdy do 100% do 0,125 m3 v rovine                                                                </t>
  </si>
  <si>
    <t xml:space="preserve">m3     </t>
  </si>
  <si>
    <t xml:space="preserve"> 172100</t>
  </si>
  <si>
    <t xml:space="preserve">Obrubník betónový 100x5x20 cm, sivý                                                                                     </t>
  </si>
  <si>
    <t xml:space="preserve"> 275313511</t>
  </si>
  <si>
    <t xml:space="preserve">Základové pätky z betónu prostého tr. C12/15                                                                            </t>
  </si>
  <si>
    <t xml:space="preserve"> 2A0458</t>
  </si>
  <si>
    <t xml:space="preserve">Stĺpik plotový                                                                                                          </t>
  </si>
  <si>
    <t xml:space="preserve"> 2A0474</t>
  </si>
  <si>
    <t xml:space="preserve">Vzpera stĺpika                                                                                                          </t>
  </si>
  <si>
    <t xml:space="preserve"> 2A0305</t>
  </si>
  <si>
    <t xml:space="preserve">Pletivo 4-hran.,výš.200 cm, bal.25 m                                                                                    </t>
  </si>
  <si>
    <t xml:space="preserve"> 2A1405</t>
  </si>
  <si>
    <t xml:space="preserve">Drôt napínací PVC - pr.dr.(mm)/dĺž.dr.(m) - 2,4/100 - FT100035                                                          </t>
  </si>
  <si>
    <t xml:space="preserve"> 15/A 4</t>
  </si>
  <si>
    <t xml:space="preserve"> 327323127</t>
  </si>
  <si>
    <t xml:space="preserve">Múry zo želbet. tr. C25/30                                                                                              </t>
  </si>
  <si>
    <t xml:space="preserve"> 327361002</t>
  </si>
  <si>
    <t xml:space="preserve">Výstuž múrov a valov priem. do 12 mm 10 373                                                                             </t>
  </si>
  <si>
    <t xml:space="preserve"> 338171121</t>
  </si>
  <si>
    <t xml:space="preserve">Osadzovanie vzpier stĺpikov plot. oceľ. so zabetónovaním                                                                </t>
  </si>
  <si>
    <t xml:space="preserve"> 338171122</t>
  </si>
  <si>
    <t xml:space="preserve">Osadzovanie stĺpikov plot. oceľ. do 2,6 m so zabet.                                                                     </t>
  </si>
  <si>
    <t xml:space="preserve"> 348261117</t>
  </si>
  <si>
    <t xml:space="preserve">Plot z bet. tvárnic so zálievkou a krycou doskou farba sivá                                                             </t>
  </si>
  <si>
    <t xml:space="preserve"> 480010</t>
  </si>
  <si>
    <t xml:space="preserve">Plotový systém - múriková strieška 50x200x70 mm                                                                         </t>
  </si>
  <si>
    <t xml:space="preserve"> 480850</t>
  </si>
  <si>
    <t xml:space="preserve">Plotový systém  - stĺpiková strieška                                                                                    </t>
  </si>
  <si>
    <t xml:space="preserve">ks      </t>
  </si>
  <si>
    <t xml:space="preserve"> 446100</t>
  </si>
  <si>
    <t xml:space="preserve">Vráta oceľové 250x200 cm                                                                                                </t>
  </si>
  <si>
    <t xml:space="preserve"> 850250</t>
  </si>
  <si>
    <t xml:space="preserve">Rámové kovové oplotenie                                                                                                 </t>
  </si>
  <si>
    <t xml:space="preserve"> 941101</t>
  </si>
  <si>
    <t xml:space="preserve">Tvárnica debniaca pilierová 300x300x220 mm                                                                              </t>
  </si>
  <si>
    <t xml:space="preserve"> 941150</t>
  </si>
  <si>
    <t xml:space="preserve">Tvárnica debniaca 500x200x220 mm                                                                                        </t>
  </si>
  <si>
    <t>221/A 1</t>
  </si>
  <si>
    <t xml:space="preserve"> 917862111</t>
  </si>
  <si>
    <t xml:space="preserve">Osadenie chodník. obrubníka betónového stojatého s oporou do lôžka z betónu                                             </t>
  </si>
  <si>
    <t xml:space="preserve"> 961044111</t>
  </si>
  <si>
    <t xml:space="preserve">Búranie základov z betónu prostého alebo otvorov nad 4 m2                                                               </t>
  </si>
  <si>
    <t>221/B 1</t>
  </si>
  <si>
    <t xml:space="preserve"> 979084216</t>
  </si>
  <si>
    <t xml:space="preserve">Vodor. doprava vybúraných hmôt po suchu do 5 km                                                                         </t>
  </si>
  <si>
    <t xml:space="preserve"> 979087213</t>
  </si>
  <si>
    <t xml:space="preserve">Nakladanie vybúraných hmôt na dopr. prostriedok                                                                         </t>
  </si>
  <si>
    <t xml:space="preserve"> 979131413</t>
  </si>
  <si>
    <t xml:space="preserve">Poplatok za ulož.a znešk.stav.odp na urč.sklád.-hlušina a kamenivo O-ost.odpad                                        </t>
  </si>
  <si>
    <t xml:space="preserve"> 979131415</t>
  </si>
  <si>
    <t xml:space="preserve">Poplatok za uloženie vykopanej zeminy                                                                                   </t>
  </si>
  <si>
    <t xml:space="preserve"> 998151111</t>
  </si>
  <si>
    <t xml:space="preserve">Presun hmôt oplotenie, obj. zvláštne, rôzne murov. v. do 10m                                                            </t>
  </si>
  <si>
    <t>767/A 3</t>
  </si>
  <si>
    <t xml:space="preserve"> 767911130</t>
  </si>
  <si>
    <t xml:space="preserve">Montáž oplotenia, pletivom, výšky do 2,0 m                                                                              </t>
  </si>
  <si>
    <t xml:space="preserve"> 767912150</t>
  </si>
  <si>
    <t xml:space="preserve">Montáž napínacieho drôtu                                                                                                </t>
  </si>
  <si>
    <t xml:space="preserve"> 767920130</t>
  </si>
  <si>
    <t xml:space="preserve">Montáž vrát a vrátok v oplotení na stĺipky murované do 6 m2                                                             </t>
  </si>
  <si>
    <t xml:space="preserve"> 767995106</t>
  </si>
  <si>
    <t xml:space="preserve">Montáž atypických stavebných doplnk. konštrukcií do 250 kg                                                              </t>
  </si>
  <si>
    <t xml:space="preserve">kg      </t>
  </si>
  <si>
    <t>767/B 1</t>
  </si>
  <si>
    <t xml:space="preserve"> 767996801</t>
  </si>
  <si>
    <t xml:space="preserve">Demontáž ostatných doplnkov, do 50 kg                                                                                   </t>
  </si>
  <si>
    <t xml:space="preserve"> 998767101</t>
  </si>
  <si>
    <t xml:space="preserve">Presun hmôt pre kovové stav. doplnk. konštr. v objektoch výšky do 6 m                                                   </t>
  </si>
  <si>
    <t xml:space="preserve"> 783122510</t>
  </si>
  <si>
    <t xml:space="preserve">Nátery ocel. konštr. ťažkých A syntetické dvojnás.+1x email                                                             </t>
  </si>
  <si>
    <t xml:space="preserve"> 783122710</t>
  </si>
  <si>
    <t xml:space="preserve">Nátery ocel. konštr. ťažkých A syntetické základné                                                                      </t>
  </si>
  <si>
    <t>Objekt SO 02 Oplotenie z pletiva stĺpikové</t>
  </si>
  <si>
    <t xml:space="preserve"> 132201201</t>
  </si>
  <si>
    <t xml:space="preserve">Hĺbenie rýh šírka do 2 m v horn. tr. 3 do 100 m3   </t>
  </si>
  <si>
    <t>m3</t>
  </si>
  <si>
    <t xml:space="preserve"> 162301101</t>
  </si>
  <si>
    <t xml:space="preserve">Vodorovné premiestnenie výkopku do 500 m horn. tr. 1-4   </t>
  </si>
  <si>
    <t xml:space="preserve"> 183101321</t>
  </si>
  <si>
    <t xml:space="preserve">Výkop jamiek s výmenou pôdy do 100% do 1 m3 v rovine   </t>
  </si>
  <si>
    <t xml:space="preserve"> 272311311</t>
  </si>
  <si>
    <t xml:space="preserve">Základové klenby z betónu prekladaného tr. B 10 (C8/10) - stlpy   </t>
  </si>
  <si>
    <t xml:space="preserve"> 274313511</t>
  </si>
  <si>
    <t xml:space="preserve">Základové pásy z betónu prostého tr. B 12,5-B 15 (C12/15)   </t>
  </si>
  <si>
    <t xml:space="preserve"> 274351215</t>
  </si>
  <si>
    <t xml:space="preserve">Debnenie základových pásov zhotovenie   </t>
  </si>
  <si>
    <t>m2</t>
  </si>
  <si>
    <t xml:space="preserve"> 274351216</t>
  </si>
  <si>
    <t xml:space="preserve">Debnenie základových pásov odstránenie   </t>
  </si>
  <si>
    <t xml:space="preserve">Osadzovanie stĺpikov plot. oceľ. do 2,6 m so zaliatím   </t>
  </si>
  <si>
    <t xml:space="preserve"> 2A0355</t>
  </si>
  <si>
    <t xml:space="preserve">Pletivo poplast., výš.200 cm, bal.25 m   </t>
  </si>
  <si>
    <t xml:space="preserve"> 2A0508</t>
  </si>
  <si>
    <t xml:space="preserve">Stĺpik  dĺž. 3,0 m   </t>
  </si>
  <si>
    <t xml:space="preserve"> 2A0525</t>
  </si>
  <si>
    <t xml:space="preserve">Vzpera L pre stĺpik  dĺž.3,0 m   </t>
  </si>
  <si>
    <t xml:space="preserve"> 936173113</t>
  </si>
  <si>
    <t xml:space="preserve">Osadenie doplnk. oceľ. konštr. - brana s dverami   </t>
  </si>
  <si>
    <t xml:space="preserve"> 000010</t>
  </si>
  <si>
    <t xml:space="preserve">Posuvna brana dl. 7 m vr. motora a ovl.   </t>
  </si>
  <si>
    <t xml:space="preserve"> 000020</t>
  </si>
  <si>
    <t xml:space="preserve">Brana 2-kridlova s dverami   </t>
  </si>
  <si>
    <t xml:space="preserve"> 936173114</t>
  </si>
  <si>
    <t xml:space="preserve">Osadenie doplnk. oceľ. konštr. do 500 kg - posuvna brana   </t>
  </si>
  <si>
    <t>231/A 3</t>
  </si>
  <si>
    <t xml:space="preserve"> 998222012</t>
  </si>
  <si>
    <t xml:space="preserve">Presun hmôt na spevnených plochách s krytom z kameniva   </t>
  </si>
  <si>
    <t>t</t>
  </si>
  <si>
    <t xml:space="preserve">Montáž oplotenia, pletivom, výšky do 2,0 m   </t>
  </si>
  <si>
    <t xml:space="preserve">Montáž napínacieho drôtu   </t>
  </si>
  <si>
    <t xml:space="preserve">Drôt napínací poplast.   </t>
  </si>
  <si>
    <t xml:space="preserve">Presun hmôt pre kovové stav. doplnk. konštr. v objektoch výšky do 6 m   </t>
  </si>
  <si>
    <t>Objekt SO 03 Oporný múr</t>
  </si>
  <si>
    <t xml:space="preserve">Hĺbenie rýh šírka do 2 m v horn. tr. 3 do 100 m3                                                                        </t>
  </si>
  <si>
    <t xml:space="preserve"> 132201209</t>
  </si>
  <si>
    <t xml:space="preserve">Príplatok za lepivosť horniny tr.3 v rýhach š. do 200 cm                                                                </t>
  </si>
  <si>
    <t xml:space="preserve"> 162401102</t>
  </si>
  <si>
    <t xml:space="preserve">Vodorovné premiestnenie výkopu do 2000 m horn. tr. 1-4                                                                  </t>
  </si>
  <si>
    <t>312/A 1</t>
  </si>
  <si>
    <t xml:space="preserve"> 274315411</t>
  </si>
  <si>
    <t xml:space="preserve">Základové pásy z betónu vodostavebného V4 C12/15                                                                        </t>
  </si>
  <si>
    <t xml:space="preserve"> 274361821</t>
  </si>
  <si>
    <t xml:space="preserve">Výstuž základových pásov BSt 500 (10505)                                                                                </t>
  </si>
  <si>
    <t xml:space="preserve"> 285991117</t>
  </si>
  <si>
    <t xml:space="preserve">D+M geotextília 300g/m2                                                                                                 </t>
  </si>
  <si>
    <t xml:space="preserve"> 311101211</t>
  </si>
  <si>
    <t xml:space="preserve">Zhotovenie prestupov v múroch nosných vložkami do 0,02 m2 - odvodnenie                                                  </t>
  </si>
  <si>
    <t xml:space="preserve"> 311101212</t>
  </si>
  <si>
    <t xml:space="preserve">D+M príprava na osadenie plot. oceľ. stĺpikov                                                                           </t>
  </si>
  <si>
    <t xml:space="preserve"> 311272204</t>
  </si>
  <si>
    <t xml:space="preserve">Murivo nosné z bet.tvárnic PREMAC DT40 hr.400mm s výplňou C16/20                                                        </t>
  </si>
  <si>
    <t xml:space="preserve"> 311361821</t>
  </si>
  <si>
    <t xml:space="preserve">Výstuž nadzákladových múrov nosných BSt 500 (10505)                                                                     </t>
  </si>
  <si>
    <t xml:space="preserve"> 348278401</t>
  </si>
  <si>
    <t xml:space="preserve">D+M plotová strieška -čiapka 300x500x55 mm betónová                                                                     </t>
  </si>
  <si>
    <t xml:space="preserve"> 439430</t>
  </si>
  <si>
    <t xml:space="preserve">Kamenivo drtené hrubé 22-63A                                                                                            </t>
  </si>
  <si>
    <t xml:space="preserve"> 998001011</t>
  </si>
  <si>
    <t xml:space="preserve">Presun hmôt pre piloty alebo podzemné steny betónované na mieste                                                        </t>
  </si>
  <si>
    <t xml:space="preserve"> 711161322</t>
  </si>
  <si>
    <t xml:space="preserve">Izolácia proti zemnej vlhkosti stien NOP fóliami, vr. uchytenia                                                         </t>
  </si>
  <si>
    <t>Objekt  SO 04 Spevnené plochy</t>
  </si>
  <si>
    <t xml:space="preserve">  1/A 2</t>
  </si>
  <si>
    <t xml:space="preserve"> 122202201</t>
  </si>
  <si>
    <t xml:space="preserve">Odkopávky pre cesty v horn. tr. 3 do 100 m3                                                                             </t>
  </si>
  <si>
    <t xml:space="preserve"> 122202209</t>
  </si>
  <si>
    <t xml:space="preserve">Príplatok za lepivosť  horn. tr. 3 pre cesty                                                                            </t>
  </si>
  <si>
    <t xml:space="preserve"> 162207111</t>
  </si>
  <si>
    <t xml:space="preserve">Vodor. premiestnenie výkop. horn. 1-4 50 m                                                                              </t>
  </si>
  <si>
    <t xml:space="preserve"> 171101101</t>
  </si>
  <si>
    <t xml:space="preserve">Násypy z hornín súdržných zhutnených na 95% PS                                                                          </t>
  </si>
  <si>
    <t xml:space="preserve"> 172040</t>
  </si>
  <si>
    <t xml:space="preserve">Obrubník chodníkový betónový 100x5x20 cm                                                                                </t>
  </si>
  <si>
    <t xml:space="preserve"> 174500</t>
  </si>
  <si>
    <t xml:space="preserve">Obrubník cestný 100*25*15 cm                                                                                            </t>
  </si>
  <si>
    <t xml:space="preserve"> 282812</t>
  </si>
  <si>
    <t xml:space="preserve">Palisáda16 ALTIKO Premac 16,5x16,5x60cm farba sivá                                                                      </t>
  </si>
  <si>
    <t xml:space="preserve"> 278610</t>
  </si>
  <si>
    <t xml:space="preserve">Žľab odvodňovací SELF-100 100x13x9,7 s liatinovým krycím roštom                                                         </t>
  </si>
  <si>
    <t xml:space="preserve"> 332311152</t>
  </si>
  <si>
    <t xml:space="preserve">Osadenie palisád betonových hromadne zabeton oblých dĺžky prvku 600 mm                                                  </t>
  </si>
  <si>
    <t xml:space="preserve"> 450210</t>
  </si>
  <si>
    <t xml:space="preserve">Kladenie zámkovej dlažby pre parkoviská hr. 8 cm sk. B do 300m2     D+M                                                                                          </t>
  </si>
  <si>
    <t xml:space="preserve"> 564201111</t>
  </si>
  <si>
    <t xml:space="preserve">Podklad zo štrkopiesku hr. 3 cm, fr. 4/8 mm                                                                             </t>
  </si>
  <si>
    <t xml:space="preserve"> 564231111</t>
  </si>
  <si>
    <t xml:space="preserve">Podklad zo štrkopiesku hr. 10 cm, fr. 0/32 mm                                                                           </t>
  </si>
  <si>
    <t xml:space="preserve"> 564251111</t>
  </si>
  <si>
    <t xml:space="preserve">Podklad zo štrkopiesku hr. 15 cm, fr. 0/32 mm                                                                           </t>
  </si>
  <si>
    <t xml:space="preserve"> 564251116</t>
  </si>
  <si>
    <t xml:space="preserve">Podklad zo štrkopiesku hr. 15 cm, fr. 0/63 mm                                                                           </t>
  </si>
  <si>
    <t xml:space="preserve"> 564261115</t>
  </si>
  <si>
    <t xml:space="preserve">Podklad zo štrkopiesku hr. 25 cm, fr. 0/63 mm                                                                           </t>
  </si>
  <si>
    <t xml:space="preserve"> 596211122</t>
  </si>
  <si>
    <t xml:space="preserve">Kladenie zámkovej dlažby šedej pre chodcov hr. 6 cm sk. B do 300m2     D+M                                                       </t>
  </si>
  <si>
    <t xml:space="preserve"> 916311113</t>
  </si>
  <si>
    <t xml:space="preserve">Osadenie cestného obrubníka betónového ležatého s bočnou oporou do lôžka z betónu prostého                              </t>
  </si>
  <si>
    <t xml:space="preserve"> 916991111</t>
  </si>
  <si>
    <t xml:space="preserve">Osadenie žľabov do lôžka z betónu C16/20 - ekodren SELF                                                                 </t>
  </si>
  <si>
    <t xml:space="preserve"> 998222011</t>
  </si>
  <si>
    <t xml:space="preserve">Presun hmôt pre komunikácie, kryt z kameniva                                                                            </t>
  </si>
  <si>
    <t>Objekt SO 05 prípojky - 01 Vodovodná prípúojka</t>
  </si>
  <si>
    <t xml:space="preserve"> 175101101</t>
  </si>
  <si>
    <t xml:space="preserve">Obsyp potrubia bez prehodenia sypaniny                                                                                  </t>
  </si>
  <si>
    <t xml:space="preserve"> 175101109</t>
  </si>
  <si>
    <t xml:space="preserve">Obsyp potrubia príplatok za prehodenie sypaniny                                                                         </t>
  </si>
  <si>
    <t>254/A 5</t>
  </si>
  <si>
    <t xml:space="preserve"> 269011121</t>
  </si>
  <si>
    <t xml:space="preserve">Vŕtaná studňa 300/225 mm s obsypom vr. studničnej šachty 0,9x1,2 m                                                      </t>
  </si>
  <si>
    <t xml:space="preserve">súbor   </t>
  </si>
  <si>
    <t xml:space="preserve"> 610060</t>
  </si>
  <si>
    <t xml:space="preserve">Vodáreň domáca s ponorným čerpadlom - 300 l zásobník                                                                    </t>
  </si>
  <si>
    <t xml:space="preserve"> 871151121</t>
  </si>
  <si>
    <t xml:space="preserve">Montáž potrubia z tlakových rúrok polyetyl. DN 25                                                                       </t>
  </si>
  <si>
    <t xml:space="preserve"> 137510</t>
  </si>
  <si>
    <t xml:space="preserve">Rúra polyetylénová tlaková PN 10 LDPE (rPE) d 25x3,5                                                                    </t>
  </si>
  <si>
    <t xml:space="preserve"> 891311111</t>
  </si>
  <si>
    <t xml:space="preserve">Montáž domácej vodárne s 300 l zásobníkom                                                                               </t>
  </si>
  <si>
    <t xml:space="preserve"> 891475321</t>
  </si>
  <si>
    <t xml:space="preserve">D+M úpravovne vody                                                                                                      </t>
  </si>
  <si>
    <t xml:space="preserve"> 891476231</t>
  </si>
  <si>
    <t xml:space="preserve">Príplatok za doplnkový materiál                                                                                         </t>
  </si>
  <si>
    <t xml:space="preserve"> 892233111</t>
  </si>
  <si>
    <t xml:space="preserve">Dezinfekcia vodovodného potrubia DN 40-70                                                                               </t>
  </si>
  <si>
    <t xml:space="preserve"> 892241111</t>
  </si>
  <si>
    <t xml:space="preserve">Tlaková skúška vodov. potrubia DN do 80                                                                                 </t>
  </si>
  <si>
    <t xml:space="preserve"> 899713111</t>
  </si>
  <si>
    <t xml:space="preserve">Orientačné tabuľky vodárenské na stĺpiku                                                                                </t>
  </si>
  <si>
    <t xml:space="preserve"> 899731101</t>
  </si>
  <si>
    <t xml:space="preserve">Uloženie výstražná PVC fólia-biela vodovod hr.0,3mm, š.20cm na obsyp                                                    </t>
  </si>
  <si>
    <t xml:space="preserve"> 998271101</t>
  </si>
  <si>
    <t xml:space="preserve">Presun hmôt pre lôžko a obsyp vonk. vodovod. a kanaliz. potrubia                                                        </t>
  </si>
  <si>
    <t>Objekt SO 05 prípojky - 02 Kanalizačná prípojka</t>
  </si>
  <si>
    <t xml:space="preserve">Hĺbenie šachiet horn. 3 - žumpa                                                                                         </t>
  </si>
  <si>
    <t xml:space="preserve">Zásyp nezhutnený jám, rýh, šachiet alebo okolo objektu                                                                  </t>
  </si>
  <si>
    <t xml:space="preserve">Žumpa 100 m3                                                                                                            </t>
  </si>
  <si>
    <t xml:space="preserve"> 110200</t>
  </si>
  <si>
    <t xml:space="preserve">Rúrka PVC kanalizačná spoj gum. krúžkom 160x4,7x5000                                                                    </t>
  </si>
  <si>
    <t xml:space="preserve"> 11020r</t>
  </si>
  <si>
    <t xml:space="preserve">Rúrka PVC kanalizačná spoj gum. krúžkom 160x4,7x3000                                                                    </t>
  </si>
  <si>
    <t xml:space="preserve">Osadenie žumpy (z dielov)                                                                                               </t>
  </si>
  <si>
    <t xml:space="preserve"> 3K8652</t>
  </si>
  <si>
    <t xml:space="preserve">Šachta univerzálna  revízna PVC DN 160 s poklopom, hl. 1,2 m                                                            </t>
  </si>
  <si>
    <t>271/A 3</t>
  </si>
  <si>
    <t xml:space="preserve"> 871383120</t>
  </si>
  <si>
    <t xml:space="preserve">Montáž potrubia kanaliz.rúr PVC-U tesniacich gum.krúžkom, DN 160                                                        </t>
  </si>
  <si>
    <t xml:space="preserve"> 892351111</t>
  </si>
  <si>
    <t xml:space="preserve">Tlaková skúška vodov. potrubia DN 150-200                                                                               </t>
  </si>
  <si>
    <t xml:space="preserve"> 894401111</t>
  </si>
  <si>
    <t xml:space="preserve">Montáž revíznej šachty z PVC hl. do 1,2 m                                                                               </t>
  </si>
  <si>
    <t xml:space="preserve"> 895941111</t>
  </si>
  <si>
    <t xml:space="preserve">Napojenie kanalizácie na žumpu                                                                                       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</si>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</sst>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Arial CE"/>
      <charset val="238"/>
    </font>
    <font>
      <sz val="8"/>
      <color rgb="FF000000"/>
      <name val="Arial CE"/>
      <charset val="238"/>
    </font>
    <font>
      <sz val="8"/>
      <color rgb="FF000000"/>
      <name val="Calibri"/>
      <family val="2"/>
      <charset val="238"/>
      <scheme val="minor"/>
    </font>
    <font>
      <sz val="8"/>
      <color rgb="FF0000FF"/>
      <name val="Arial CE"/>
      <charset val="238"/>
    </font>
    <font>
      <sz val="8"/>
      <color rgb="FF0000FF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AA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 applyAlignment="1">
      <alignment wrapText="1"/>
    </xf>
    <xf numFmtId="0" fontId="7" fillId="0" borderId="30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7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1" fillId="0" borderId="19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11" fillId="0" borderId="1" xfId="0" applyFont="1" applyFill="1" applyBorder="1"/>
    <xf numFmtId="166" fontId="1" fillId="0" borderId="0" xfId="0" applyNumberFormat="1" applyFont="1"/>
    <xf numFmtId="0" fontId="4" fillId="2" borderId="94" xfId="0" applyFont="1" applyFill="1" applyBorder="1" applyAlignment="1">
      <alignment horizontal="center"/>
    </xf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4" fillId="0" borderId="0" xfId="0" applyFont="1" applyAlignment="1">
      <alignment horizontal="left"/>
    </xf>
    <xf numFmtId="0" fontId="12" fillId="0" borderId="0" xfId="0" applyFont="1" applyAlignment="1">
      <alignment wrapText="1"/>
    </xf>
    <xf numFmtId="166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166" fontId="12" fillId="0" borderId="0" xfId="0" applyNumberFormat="1" applyFont="1"/>
    <xf numFmtId="0" fontId="14" fillId="0" borderId="0" xfId="0" applyFont="1" applyAlignment="1">
      <alignment wrapText="1"/>
    </xf>
    <xf numFmtId="166" fontId="14" fillId="0" borderId="0" xfId="0" applyNumberFormat="1" applyFont="1" applyAlignment="1">
      <alignment wrapText="1"/>
    </xf>
    <xf numFmtId="164" fontId="14" fillId="0" borderId="0" xfId="0" applyNumberFormat="1" applyFont="1" applyAlignment="1">
      <alignment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 wrapText="1"/>
    </xf>
    <xf numFmtId="49" fontId="14" fillId="0" borderId="0" xfId="0" applyNumberFormat="1" applyFont="1" applyAlignment="1">
      <alignment horizontal="left" wrapText="1"/>
    </xf>
    <xf numFmtId="166" fontId="14" fillId="0" borderId="0" xfId="0" applyNumberFormat="1" applyFont="1"/>
    <xf numFmtId="166" fontId="4" fillId="0" borderId="0" xfId="0" applyNumberFormat="1" applyFont="1"/>
    <xf numFmtId="165" fontId="12" fillId="0" borderId="0" xfId="0" applyNumberFormat="1" applyFont="1" applyAlignment="1">
      <alignment wrapText="1"/>
    </xf>
    <xf numFmtId="0" fontId="16" fillId="0" borderId="0" xfId="0" applyFont="1"/>
    <xf numFmtId="0" fontId="17" fillId="0" borderId="94" xfId="0" applyFont="1" applyBorder="1"/>
    <xf numFmtId="166" fontId="17" fillId="0" borderId="94" xfId="0" applyNumberFormat="1" applyFont="1" applyBorder="1"/>
    <xf numFmtId="164" fontId="17" fillId="0" borderId="94" xfId="0" applyNumberFormat="1" applyFont="1" applyBorder="1"/>
    <xf numFmtId="0" fontId="18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 applyAlignment="1">
      <alignment wrapText="1"/>
    </xf>
    <xf numFmtId="0" fontId="6" fillId="0" borderId="30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E8A5-B12F-46DE-80DC-E3D8706925DF}">
  <dimension ref="A1:Z110"/>
  <sheetViews>
    <sheetView tabSelected="1" topLeftCell="A103" workbookViewId="0"/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3.710937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6" t="s">
        <v>1</v>
      </c>
      <c r="B3" s="6"/>
      <c r="C3" s="6"/>
      <c r="D3" s="6"/>
      <c r="E3" s="6"/>
      <c r="F3" s="8" t="s">
        <v>3</v>
      </c>
      <c r="G3" s="8" t="s">
        <v>4</v>
      </c>
    </row>
    <row r="4" spans="1:26" x14ac:dyDescent="0.25">
      <c r="A4" s="6"/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203" t="s">
        <v>12</v>
      </c>
      <c r="B7" s="204">
        <f>'SO 6152'!I341-Rekapitulácia!D7</f>
        <v>364310.79</v>
      </c>
      <c r="C7" s="204">
        <f>'Kryci_list 6152'!J26</f>
        <v>0</v>
      </c>
      <c r="D7" s="204">
        <v>0</v>
      </c>
      <c r="E7" s="204">
        <f>'Kryci_list 6152'!J17</f>
        <v>0</v>
      </c>
      <c r="F7" s="204">
        <v>0</v>
      </c>
      <c r="G7" s="204">
        <f>B7+C7+D7+E7+F7</f>
        <v>364310.79</v>
      </c>
      <c r="K7">
        <f>'SO 6152'!K341</f>
        <v>0</v>
      </c>
      <c r="Q7">
        <v>30.126000000000001</v>
      </c>
    </row>
    <row r="8" spans="1:26" x14ac:dyDescent="0.25">
      <c r="A8" s="203" t="s">
        <v>13</v>
      </c>
      <c r="B8" s="204">
        <f>'SO 6173'!I123-Rekapitulácia!D8</f>
        <v>29186.16</v>
      </c>
      <c r="C8" s="204">
        <f>'Kryci_list 6173'!J26</f>
        <v>0</v>
      </c>
      <c r="D8" s="204">
        <v>0</v>
      </c>
      <c r="E8" s="204">
        <f>'Kryci_list 6173'!J17</f>
        <v>0</v>
      </c>
      <c r="F8" s="204">
        <v>0</v>
      </c>
      <c r="G8" s="204">
        <f>B8+C8+D8+E8+F8</f>
        <v>29186.16</v>
      </c>
      <c r="K8">
        <f>'SO 6173'!K123</f>
        <v>0</v>
      </c>
      <c r="Q8">
        <v>30.126000000000001</v>
      </c>
    </row>
    <row r="9" spans="1:26" x14ac:dyDescent="0.25">
      <c r="A9" s="203" t="s">
        <v>14</v>
      </c>
      <c r="B9" s="204">
        <f>'SO 6188'!I81-Rekapitulácia!D9</f>
        <v>46061.34</v>
      </c>
      <c r="C9" s="204">
        <f>'Kryci_list 6188'!J26</f>
        <v>0</v>
      </c>
      <c r="D9" s="204">
        <v>0</v>
      </c>
      <c r="E9" s="204">
        <f>'Kryci_list 6188'!J17</f>
        <v>0</v>
      </c>
      <c r="F9" s="204">
        <v>0</v>
      </c>
      <c r="G9" s="204">
        <f>B9+C9+D9+E9+F9</f>
        <v>46061.34</v>
      </c>
      <c r="K9">
        <f>'SO 6188'!K81</f>
        <v>0</v>
      </c>
      <c r="Q9">
        <v>30.126000000000001</v>
      </c>
    </row>
    <row r="10" spans="1:26" x14ac:dyDescent="0.25">
      <c r="A10" s="203" t="s">
        <v>15</v>
      </c>
      <c r="B10" s="204">
        <f>'SO 6189'!I49-Rekapitulácia!D10</f>
        <v>46677.17</v>
      </c>
      <c r="C10" s="204">
        <f>'Kryci_list 6189'!J26</f>
        <v>0</v>
      </c>
      <c r="D10" s="204">
        <v>0</v>
      </c>
      <c r="E10" s="204">
        <f>'Kryci_list 6189'!J17</f>
        <v>0</v>
      </c>
      <c r="F10" s="204">
        <v>0</v>
      </c>
      <c r="G10" s="204">
        <f>B10+C10+D10+E10+F10</f>
        <v>46677.17</v>
      </c>
      <c r="K10">
        <f>'SO 6189'!K49</f>
        <v>0</v>
      </c>
      <c r="Q10">
        <v>30.126000000000001</v>
      </c>
    </row>
    <row r="11" spans="1:26" x14ac:dyDescent="0.25">
      <c r="A11" s="203" t="s">
        <v>16</v>
      </c>
      <c r="B11" s="204">
        <f>'SO 6190'!I51-Rekapitulácia!D11</f>
        <v>45844.9</v>
      </c>
      <c r="C11" s="204">
        <f>'Kryci_list 6190'!J26</f>
        <v>0</v>
      </c>
      <c r="D11" s="204">
        <v>0</v>
      </c>
      <c r="E11" s="204">
        <f>'Kryci_list 6190'!J17</f>
        <v>0</v>
      </c>
      <c r="F11" s="204">
        <v>0</v>
      </c>
      <c r="G11" s="204">
        <f>B11+C11+D11+E11+F11</f>
        <v>45844.9</v>
      </c>
      <c r="K11">
        <f>'SO 6190'!K51</f>
        <v>0</v>
      </c>
      <c r="Q11">
        <v>30.126000000000001</v>
      </c>
    </row>
    <row r="12" spans="1:26" x14ac:dyDescent="0.25">
      <c r="A12" s="203" t="s">
        <v>17</v>
      </c>
      <c r="B12" s="204">
        <f>'SO 6191'!I56-Rekapitulácia!D12</f>
        <v>20205.990000000002</v>
      </c>
      <c r="C12" s="204">
        <f>'Kryci_list 6191'!J26</f>
        <v>0</v>
      </c>
      <c r="D12" s="204">
        <v>0</v>
      </c>
      <c r="E12" s="204">
        <f>'Kryci_list 6191'!J17</f>
        <v>0</v>
      </c>
      <c r="F12" s="204">
        <v>0</v>
      </c>
      <c r="G12" s="204">
        <f>B12+C12+D12+E12+F12</f>
        <v>20205.990000000002</v>
      </c>
      <c r="K12">
        <f>'SO 6191'!K56</f>
        <v>0</v>
      </c>
      <c r="Q12">
        <v>30.126000000000001</v>
      </c>
    </row>
    <row r="13" spans="1:26" x14ac:dyDescent="0.25">
      <c r="A13" s="203" t="s">
        <v>18</v>
      </c>
      <c r="B13" s="204">
        <f>'SO 6192'!I49-Rekapitulácia!D13</f>
        <v>9654.74</v>
      </c>
      <c r="C13" s="204">
        <f>'Kryci_list 6192'!J26</f>
        <v>0</v>
      </c>
      <c r="D13" s="204">
        <v>0</v>
      </c>
      <c r="E13" s="204">
        <f>'Kryci_list 6192'!J17</f>
        <v>0</v>
      </c>
      <c r="F13" s="204">
        <v>0</v>
      </c>
      <c r="G13" s="204">
        <f>B13+C13+D13+E13+F13</f>
        <v>9654.74</v>
      </c>
      <c r="K13">
        <f>'SO 6192'!K49</f>
        <v>0</v>
      </c>
      <c r="Q13">
        <v>30.126000000000001</v>
      </c>
    </row>
    <row r="14" spans="1:26" x14ac:dyDescent="0.25">
      <c r="A14" s="71" t="s">
        <v>19</v>
      </c>
      <c r="B14" s="77">
        <f>'SO 6193'!I45-Rekapitulácia!D14</f>
        <v>19235.509999999998</v>
      </c>
      <c r="C14" s="77">
        <f>'Kryci_list 6193'!J26</f>
        <v>0</v>
      </c>
      <c r="D14" s="77">
        <v>0</v>
      </c>
      <c r="E14" s="77">
        <f>'Kryci_list 6193'!J17</f>
        <v>0</v>
      </c>
      <c r="F14" s="77">
        <v>0</v>
      </c>
      <c r="G14" s="77">
        <f>B14+C14+D14+E14+F14</f>
        <v>19235.509999999998</v>
      </c>
      <c r="K14">
        <f>'SO 6193'!K45</f>
        <v>0</v>
      </c>
      <c r="Q14">
        <v>30.126000000000001</v>
      </c>
    </row>
    <row r="15" spans="1:26" x14ac:dyDescent="0.25">
      <c r="A15" s="210" t="s">
        <v>1081</v>
      </c>
      <c r="B15" s="211">
        <f>SUM(B7:B14)</f>
        <v>581176.59999999986</v>
      </c>
      <c r="C15" s="211">
        <f>SUM(C7:C14)</f>
        <v>0</v>
      </c>
      <c r="D15" s="211">
        <f>SUM(D7:D14)</f>
        <v>0</v>
      </c>
      <c r="E15" s="211">
        <f>SUM(E7:E14)</f>
        <v>0</v>
      </c>
      <c r="F15" s="211">
        <f>SUM(F7:F14)</f>
        <v>0</v>
      </c>
      <c r="G15" s="211">
        <f>SUM(G7:G14)-SUM(Z7:Z14)</f>
        <v>581176.59999999986</v>
      </c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208" t="s">
        <v>1082</v>
      </c>
      <c r="B16" s="209">
        <f>G15-SUM(Rekapitulácia!K7:'Rekapitulácia'!K14)*1</f>
        <v>581176.59999999986</v>
      </c>
      <c r="C16" s="209"/>
      <c r="D16" s="209"/>
      <c r="E16" s="209"/>
      <c r="F16" s="209"/>
      <c r="G16" s="209">
        <f>ROUND(((ROUND(B16,2)*20)/100),2)*1</f>
        <v>116235.32</v>
      </c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5" t="s">
        <v>1083</v>
      </c>
      <c r="B17" s="206">
        <f>(G15-B16)</f>
        <v>0</v>
      </c>
      <c r="C17" s="206"/>
      <c r="D17" s="206"/>
      <c r="E17" s="206"/>
      <c r="F17" s="206"/>
      <c r="G17" s="206">
        <f>ROUND(((ROUND(B17,2)*0)/100),2)</f>
        <v>0</v>
      </c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5" t="s">
        <v>1084</v>
      </c>
      <c r="B18" s="206"/>
      <c r="C18" s="206"/>
      <c r="D18" s="206"/>
      <c r="E18" s="206"/>
      <c r="F18" s="206"/>
      <c r="G18" s="206">
        <f>SUM(G15:G17)</f>
        <v>697411.91999999993</v>
      </c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1"/>
      <c r="B19" s="207"/>
      <c r="C19" s="207"/>
      <c r="D19" s="207"/>
      <c r="E19" s="207"/>
      <c r="F19" s="207"/>
      <c r="G19" s="207"/>
    </row>
    <row r="20" spans="1:26" x14ac:dyDescent="0.25">
      <c r="A20" s="11"/>
      <c r="B20" s="207"/>
      <c r="C20" s="207"/>
      <c r="D20" s="207"/>
      <c r="E20" s="207"/>
      <c r="F20" s="207"/>
      <c r="G20" s="207"/>
    </row>
    <row r="21" spans="1:26" x14ac:dyDescent="0.25">
      <c r="A21" s="11"/>
      <c r="B21" s="207"/>
      <c r="C21" s="207"/>
      <c r="D21" s="207"/>
      <c r="E21" s="207"/>
      <c r="F21" s="207"/>
      <c r="G21" s="207"/>
    </row>
    <row r="22" spans="1:26" x14ac:dyDescent="0.25">
      <c r="A22" s="11"/>
      <c r="B22" s="207"/>
      <c r="C22" s="207"/>
      <c r="D22" s="207"/>
      <c r="E22" s="207"/>
      <c r="F22" s="207"/>
      <c r="G22" s="207"/>
    </row>
    <row r="23" spans="1:26" x14ac:dyDescent="0.25">
      <c r="A23" s="11"/>
      <c r="B23" s="207"/>
      <c r="C23" s="207"/>
      <c r="D23" s="207"/>
      <c r="E23" s="207"/>
      <c r="F23" s="207"/>
      <c r="G23" s="207"/>
    </row>
    <row r="24" spans="1:26" x14ac:dyDescent="0.25">
      <c r="A24" s="11"/>
      <c r="B24" s="207"/>
      <c r="C24" s="207"/>
      <c r="D24" s="207"/>
      <c r="E24" s="207"/>
      <c r="F24" s="207"/>
      <c r="G24" s="207"/>
    </row>
    <row r="25" spans="1:26" x14ac:dyDescent="0.25">
      <c r="A25" s="11"/>
      <c r="B25" s="207"/>
      <c r="C25" s="207"/>
      <c r="D25" s="207"/>
      <c r="E25" s="207"/>
      <c r="F25" s="207"/>
      <c r="G25" s="207"/>
    </row>
    <row r="26" spans="1:26" x14ac:dyDescent="0.25">
      <c r="A26" s="11"/>
      <c r="B26" s="207"/>
      <c r="C26" s="207"/>
      <c r="D26" s="207"/>
      <c r="E26" s="207"/>
      <c r="F26" s="207"/>
      <c r="G26" s="207"/>
    </row>
    <row r="27" spans="1:26" x14ac:dyDescent="0.25">
      <c r="A27" s="11"/>
      <c r="B27" s="207"/>
      <c r="C27" s="207"/>
      <c r="D27" s="207"/>
      <c r="E27" s="207"/>
      <c r="F27" s="207"/>
      <c r="G27" s="207"/>
    </row>
    <row r="28" spans="1:26" x14ac:dyDescent="0.25">
      <c r="A28" s="11"/>
      <c r="B28" s="207"/>
      <c r="C28" s="207"/>
      <c r="D28" s="207"/>
      <c r="E28" s="207"/>
      <c r="F28" s="207"/>
      <c r="G28" s="207"/>
    </row>
    <row r="29" spans="1:26" x14ac:dyDescent="0.25">
      <c r="A29" s="11"/>
      <c r="B29" s="207"/>
      <c r="C29" s="207"/>
      <c r="D29" s="207"/>
      <c r="E29" s="207"/>
      <c r="F29" s="207"/>
      <c r="G29" s="207"/>
    </row>
    <row r="30" spans="1:26" x14ac:dyDescent="0.25">
      <c r="A30" s="11"/>
      <c r="B30" s="207"/>
      <c r="C30" s="207"/>
      <c r="D30" s="207"/>
      <c r="E30" s="207"/>
      <c r="F30" s="207"/>
      <c r="G30" s="207"/>
    </row>
    <row r="31" spans="1:26" x14ac:dyDescent="0.25">
      <c r="A31" s="11"/>
      <c r="B31" s="207"/>
      <c r="C31" s="207"/>
      <c r="D31" s="207"/>
      <c r="E31" s="207"/>
      <c r="F31" s="207"/>
      <c r="G31" s="207"/>
    </row>
    <row r="32" spans="1:26" x14ac:dyDescent="0.25">
      <c r="A32" s="11"/>
      <c r="B32" s="207"/>
      <c r="C32" s="207"/>
      <c r="D32" s="207"/>
      <c r="E32" s="207"/>
      <c r="F32" s="207"/>
      <c r="G32" s="207"/>
    </row>
    <row r="33" spans="1:7" x14ac:dyDescent="0.25">
      <c r="A33" s="11"/>
      <c r="B33" s="207"/>
      <c r="C33" s="207"/>
      <c r="D33" s="207"/>
      <c r="E33" s="207"/>
      <c r="F33" s="207"/>
      <c r="G33" s="207"/>
    </row>
    <row r="34" spans="1:7" x14ac:dyDescent="0.25">
      <c r="A34" s="11"/>
      <c r="B34" s="207"/>
      <c r="C34" s="207"/>
      <c r="D34" s="207"/>
      <c r="E34" s="207"/>
      <c r="F34" s="207"/>
      <c r="G34" s="207"/>
    </row>
    <row r="35" spans="1:7" x14ac:dyDescent="0.25">
      <c r="A35" s="11"/>
      <c r="B35" s="207"/>
      <c r="C35" s="207"/>
      <c r="D35" s="207"/>
      <c r="E35" s="207"/>
      <c r="F35" s="207"/>
      <c r="G35" s="207"/>
    </row>
    <row r="36" spans="1:7" x14ac:dyDescent="0.25">
      <c r="A36" s="11"/>
      <c r="B36" s="207"/>
      <c r="C36" s="207"/>
      <c r="D36" s="207"/>
      <c r="E36" s="207"/>
      <c r="F36" s="207"/>
      <c r="G36" s="207"/>
    </row>
    <row r="37" spans="1:7" x14ac:dyDescent="0.25">
      <c r="A37" s="11"/>
      <c r="B37" s="207"/>
      <c r="C37" s="207"/>
      <c r="D37" s="207"/>
      <c r="E37" s="207"/>
      <c r="F37" s="207"/>
      <c r="G37" s="207"/>
    </row>
    <row r="38" spans="1:7" x14ac:dyDescent="0.25">
      <c r="A38" s="11"/>
      <c r="B38" s="207"/>
      <c r="C38" s="207"/>
      <c r="D38" s="207"/>
      <c r="E38" s="207"/>
      <c r="F38" s="207"/>
      <c r="G38" s="207"/>
    </row>
    <row r="39" spans="1:7" x14ac:dyDescent="0.25">
      <c r="A39" s="11"/>
      <c r="B39" s="207"/>
      <c r="C39" s="207"/>
      <c r="D39" s="207"/>
      <c r="E39" s="207"/>
      <c r="F39" s="207"/>
      <c r="G39" s="207"/>
    </row>
    <row r="40" spans="1:7" x14ac:dyDescent="0.25">
      <c r="A40" s="11"/>
      <c r="B40" s="207"/>
      <c r="C40" s="207"/>
      <c r="D40" s="207"/>
      <c r="E40" s="207"/>
      <c r="F40" s="207"/>
      <c r="G40" s="207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205"/>
      <c r="C51" s="205"/>
      <c r="D51" s="205"/>
      <c r="E51" s="205"/>
      <c r="F51" s="205"/>
      <c r="G51" s="205"/>
    </row>
    <row r="52" spans="1:7" x14ac:dyDescent="0.25">
      <c r="B52" s="205"/>
      <c r="C52" s="205"/>
      <c r="D52" s="205"/>
      <c r="E52" s="205"/>
      <c r="F52" s="205"/>
      <c r="G52" s="205"/>
    </row>
    <row r="53" spans="1:7" x14ac:dyDescent="0.25">
      <c r="B53" s="205"/>
      <c r="C53" s="205"/>
      <c r="D53" s="205"/>
      <c r="E53" s="205"/>
      <c r="F53" s="205"/>
      <c r="G53" s="205"/>
    </row>
    <row r="54" spans="1:7" x14ac:dyDescent="0.25">
      <c r="B54" s="205"/>
      <c r="C54" s="205"/>
      <c r="D54" s="205"/>
      <c r="E54" s="205"/>
      <c r="F54" s="205"/>
      <c r="G54" s="205"/>
    </row>
    <row r="55" spans="1:7" x14ac:dyDescent="0.25">
      <c r="B55" s="205"/>
      <c r="C55" s="205"/>
      <c r="D55" s="205"/>
      <c r="E55" s="205"/>
      <c r="F55" s="205"/>
      <c r="G55" s="205"/>
    </row>
    <row r="56" spans="1:7" x14ac:dyDescent="0.25">
      <c r="B56" s="205"/>
      <c r="C56" s="205"/>
      <c r="D56" s="205"/>
      <c r="E56" s="205"/>
      <c r="F56" s="205"/>
      <c r="G56" s="205"/>
    </row>
    <row r="57" spans="1:7" x14ac:dyDescent="0.25">
      <c r="B57" s="205"/>
      <c r="C57" s="205"/>
      <c r="D57" s="205"/>
      <c r="E57" s="205"/>
      <c r="F57" s="205"/>
      <c r="G57" s="205"/>
    </row>
    <row r="58" spans="1:7" x14ac:dyDescent="0.25">
      <c r="B58" s="205"/>
      <c r="C58" s="205"/>
      <c r="D58" s="205"/>
      <c r="E58" s="205"/>
      <c r="F58" s="205"/>
      <c r="G58" s="205"/>
    </row>
    <row r="59" spans="1:7" x14ac:dyDescent="0.25">
      <c r="B59" s="205"/>
      <c r="C59" s="205"/>
      <c r="D59" s="205"/>
      <c r="E59" s="205"/>
      <c r="F59" s="205"/>
      <c r="G59" s="205"/>
    </row>
    <row r="60" spans="1:7" x14ac:dyDescent="0.25">
      <c r="B60" s="205"/>
      <c r="C60" s="205"/>
      <c r="D60" s="205"/>
      <c r="E60" s="205"/>
      <c r="F60" s="205"/>
      <c r="G60" s="205"/>
    </row>
    <row r="61" spans="1:7" x14ac:dyDescent="0.25">
      <c r="B61" s="205"/>
      <c r="C61" s="205"/>
      <c r="D61" s="205"/>
      <c r="E61" s="205"/>
      <c r="F61" s="205"/>
      <c r="G61" s="205"/>
    </row>
    <row r="62" spans="1:7" x14ac:dyDescent="0.25">
      <c r="B62" s="205"/>
      <c r="C62" s="205"/>
      <c r="D62" s="205"/>
      <c r="E62" s="205"/>
      <c r="F62" s="205"/>
      <c r="G62" s="205"/>
    </row>
    <row r="63" spans="1:7" x14ac:dyDescent="0.25">
      <c r="B63" s="205"/>
      <c r="C63" s="205"/>
      <c r="D63" s="205"/>
      <c r="E63" s="205"/>
      <c r="F63" s="205"/>
      <c r="G63" s="205"/>
    </row>
    <row r="64" spans="1:7" x14ac:dyDescent="0.25">
      <c r="B64" s="205"/>
      <c r="C64" s="205"/>
      <c r="D64" s="205"/>
      <c r="E64" s="205"/>
      <c r="F64" s="205"/>
      <c r="G64" s="205"/>
    </row>
    <row r="65" spans="2:7" x14ac:dyDescent="0.25">
      <c r="B65" s="205"/>
      <c r="C65" s="205"/>
      <c r="D65" s="205"/>
      <c r="E65" s="205"/>
      <c r="F65" s="205"/>
      <c r="G65" s="205"/>
    </row>
    <row r="66" spans="2:7" x14ac:dyDescent="0.25">
      <c r="B66" s="205"/>
      <c r="C66" s="205"/>
      <c r="D66" s="205"/>
      <c r="E66" s="205"/>
      <c r="F66" s="205"/>
      <c r="G66" s="205"/>
    </row>
    <row r="67" spans="2:7" x14ac:dyDescent="0.25">
      <c r="B67" s="205"/>
      <c r="C67" s="205"/>
      <c r="D67" s="205"/>
      <c r="E67" s="205"/>
      <c r="F67" s="205"/>
      <c r="G67" s="205"/>
    </row>
    <row r="68" spans="2:7" x14ac:dyDescent="0.25">
      <c r="B68" s="205"/>
      <c r="C68" s="205"/>
      <c r="D68" s="205"/>
      <c r="E68" s="205"/>
      <c r="F68" s="205"/>
      <c r="G68" s="205"/>
    </row>
    <row r="69" spans="2:7" x14ac:dyDescent="0.25">
      <c r="B69" s="205"/>
      <c r="C69" s="205"/>
      <c r="D69" s="205"/>
      <c r="E69" s="205"/>
      <c r="F69" s="205"/>
      <c r="G69" s="205"/>
    </row>
    <row r="70" spans="2:7" x14ac:dyDescent="0.25">
      <c r="B70" s="205"/>
      <c r="C70" s="205"/>
      <c r="D70" s="205"/>
      <c r="E70" s="205"/>
      <c r="F70" s="205"/>
      <c r="G70" s="205"/>
    </row>
    <row r="71" spans="2:7" x14ac:dyDescent="0.25">
      <c r="B71" s="205"/>
      <c r="C71" s="205"/>
      <c r="D71" s="205"/>
      <c r="E71" s="205"/>
      <c r="F71" s="205"/>
      <c r="G71" s="205"/>
    </row>
    <row r="72" spans="2:7" x14ac:dyDescent="0.25">
      <c r="B72" s="205"/>
      <c r="C72" s="205"/>
      <c r="D72" s="205"/>
      <c r="E72" s="205"/>
      <c r="F72" s="205"/>
      <c r="G72" s="205"/>
    </row>
    <row r="73" spans="2:7" x14ac:dyDescent="0.25">
      <c r="B73" s="205"/>
      <c r="C73" s="205"/>
      <c r="D73" s="205"/>
      <c r="E73" s="205"/>
      <c r="F73" s="205"/>
      <c r="G73" s="205"/>
    </row>
    <row r="74" spans="2:7" x14ac:dyDescent="0.25">
      <c r="B74" s="205"/>
      <c r="C74" s="205"/>
      <c r="D74" s="205"/>
      <c r="E74" s="205"/>
      <c r="F74" s="205"/>
      <c r="G74" s="205"/>
    </row>
    <row r="75" spans="2:7" x14ac:dyDescent="0.25">
      <c r="B75" s="205"/>
      <c r="C75" s="205"/>
      <c r="D75" s="205"/>
      <c r="E75" s="205"/>
      <c r="F75" s="205"/>
      <c r="G75" s="205"/>
    </row>
    <row r="76" spans="2:7" x14ac:dyDescent="0.25">
      <c r="B76" s="205"/>
      <c r="C76" s="205"/>
      <c r="D76" s="205"/>
      <c r="E76" s="205"/>
      <c r="F76" s="205"/>
      <c r="G76" s="205"/>
    </row>
    <row r="77" spans="2:7" x14ac:dyDescent="0.25">
      <c r="B77" s="205"/>
      <c r="C77" s="205"/>
      <c r="D77" s="205"/>
      <c r="E77" s="205"/>
      <c r="F77" s="205"/>
      <c r="G77" s="205"/>
    </row>
    <row r="78" spans="2:7" x14ac:dyDescent="0.25">
      <c r="B78" s="205"/>
      <c r="C78" s="205"/>
      <c r="D78" s="205"/>
      <c r="E78" s="205"/>
      <c r="F78" s="205"/>
      <c r="G78" s="205"/>
    </row>
    <row r="79" spans="2:7" x14ac:dyDescent="0.25">
      <c r="B79" s="205"/>
      <c r="C79" s="205"/>
      <c r="D79" s="205"/>
      <c r="E79" s="205"/>
      <c r="F79" s="205"/>
      <c r="G79" s="205"/>
    </row>
    <row r="80" spans="2:7" x14ac:dyDescent="0.25">
      <c r="B80" s="205"/>
      <c r="C80" s="205"/>
      <c r="D80" s="205"/>
      <c r="E80" s="205"/>
      <c r="F80" s="205"/>
      <c r="G80" s="205"/>
    </row>
    <row r="81" spans="2:7" x14ac:dyDescent="0.25">
      <c r="B81" s="205"/>
      <c r="C81" s="205"/>
      <c r="D81" s="205"/>
      <c r="E81" s="205"/>
      <c r="F81" s="205"/>
      <c r="G81" s="205"/>
    </row>
    <row r="82" spans="2:7" x14ac:dyDescent="0.25">
      <c r="B82" s="205"/>
      <c r="C82" s="205"/>
      <c r="D82" s="205"/>
      <c r="E82" s="205"/>
      <c r="F82" s="205"/>
      <c r="G82" s="205"/>
    </row>
    <row r="83" spans="2:7" x14ac:dyDescent="0.25">
      <c r="B83" s="205"/>
      <c r="C83" s="205"/>
      <c r="D83" s="205"/>
      <c r="E83" s="205"/>
      <c r="F83" s="205"/>
      <c r="G83" s="205"/>
    </row>
    <row r="84" spans="2:7" x14ac:dyDescent="0.25">
      <c r="B84" s="205"/>
      <c r="C84" s="205"/>
      <c r="D84" s="205"/>
      <c r="E84" s="205"/>
      <c r="F84" s="205"/>
      <c r="G84" s="205"/>
    </row>
    <row r="85" spans="2:7" x14ac:dyDescent="0.25">
      <c r="B85" s="205"/>
      <c r="C85" s="205"/>
      <c r="D85" s="205"/>
      <c r="E85" s="205"/>
      <c r="F85" s="205"/>
      <c r="G85" s="205"/>
    </row>
    <row r="86" spans="2:7" x14ac:dyDescent="0.25">
      <c r="B86" s="205"/>
      <c r="C86" s="205"/>
      <c r="D86" s="205"/>
      <c r="E86" s="205"/>
      <c r="F86" s="205"/>
      <c r="G86" s="205"/>
    </row>
    <row r="87" spans="2:7" x14ac:dyDescent="0.25">
      <c r="B87" s="205"/>
      <c r="C87" s="205"/>
      <c r="D87" s="205"/>
      <c r="E87" s="205"/>
      <c r="F87" s="205"/>
      <c r="G87" s="205"/>
    </row>
    <row r="88" spans="2:7" x14ac:dyDescent="0.25">
      <c r="B88" s="205"/>
      <c r="C88" s="205"/>
      <c r="D88" s="205"/>
      <c r="E88" s="205"/>
      <c r="F88" s="205"/>
      <c r="G88" s="205"/>
    </row>
    <row r="89" spans="2:7" x14ac:dyDescent="0.25">
      <c r="B89" s="205"/>
      <c r="C89" s="205"/>
      <c r="D89" s="205"/>
      <c r="E89" s="205"/>
      <c r="F89" s="205"/>
      <c r="G89" s="205"/>
    </row>
    <row r="90" spans="2:7" x14ac:dyDescent="0.25">
      <c r="B90" s="205"/>
      <c r="C90" s="205"/>
      <c r="D90" s="205"/>
      <c r="E90" s="205"/>
      <c r="F90" s="205"/>
      <c r="G90" s="205"/>
    </row>
    <row r="91" spans="2:7" x14ac:dyDescent="0.25">
      <c r="B91" s="205"/>
      <c r="C91" s="205"/>
      <c r="D91" s="205"/>
      <c r="E91" s="205"/>
      <c r="F91" s="205"/>
      <c r="G91" s="205"/>
    </row>
    <row r="92" spans="2:7" x14ac:dyDescent="0.25">
      <c r="B92" s="205"/>
      <c r="C92" s="205"/>
      <c r="D92" s="205"/>
      <c r="E92" s="205"/>
      <c r="F92" s="205"/>
      <c r="G92" s="205"/>
    </row>
    <row r="93" spans="2:7" x14ac:dyDescent="0.25">
      <c r="B93" s="205"/>
      <c r="C93" s="205"/>
      <c r="D93" s="205"/>
      <c r="E93" s="205"/>
      <c r="F93" s="205"/>
      <c r="G93" s="205"/>
    </row>
    <row r="94" spans="2:7" x14ac:dyDescent="0.25">
      <c r="B94" s="205"/>
      <c r="C94" s="205"/>
      <c r="D94" s="205"/>
      <c r="E94" s="205"/>
      <c r="F94" s="205"/>
      <c r="G94" s="205"/>
    </row>
    <row r="95" spans="2:7" x14ac:dyDescent="0.25">
      <c r="B95" s="205"/>
      <c r="C95" s="205"/>
      <c r="D95" s="205"/>
      <c r="E95" s="205"/>
      <c r="F95" s="205"/>
      <c r="G95" s="205"/>
    </row>
    <row r="96" spans="2:7" x14ac:dyDescent="0.25">
      <c r="B96" s="205"/>
      <c r="C96" s="205"/>
      <c r="D96" s="205"/>
      <c r="E96" s="205"/>
      <c r="F96" s="205"/>
      <c r="G96" s="205"/>
    </row>
    <row r="97" spans="2:7" x14ac:dyDescent="0.25">
      <c r="B97" s="205"/>
      <c r="C97" s="205"/>
      <c r="D97" s="205"/>
      <c r="E97" s="205"/>
      <c r="F97" s="205"/>
      <c r="G97" s="205"/>
    </row>
    <row r="98" spans="2:7" x14ac:dyDescent="0.25">
      <c r="B98" s="205"/>
      <c r="C98" s="205"/>
      <c r="D98" s="205"/>
      <c r="E98" s="205"/>
      <c r="F98" s="205"/>
      <c r="G98" s="205"/>
    </row>
    <row r="99" spans="2:7" x14ac:dyDescent="0.25">
      <c r="B99" s="205"/>
      <c r="C99" s="205"/>
      <c r="D99" s="205"/>
      <c r="E99" s="205"/>
      <c r="F99" s="205"/>
      <c r="G99" s="205"/>
    </row>
    <row r="100" spans="2:7" x14ac:dyDescent="0.25">
      <c r="B100" s="205"/>
      <c r="C100" s="205"/>
      <c r="D100" s="205"/>
      <c r="E100" s="205"/>
      <c r="F100" s="205"/>
      <c r="G100" s="205"/>
    </row>
    <row r="101" spans="2:7" x14ac:dyDescent="0.25">
      <c r="B101" s="205"/>
      <c r="C101" s="205"/>
      <c r="D101" s="205"/>
      <c r="E101" s="205"/>
      <c r="F101" s="205"/>
      <c r="G101" s="205"/>
    </row>
    <row r="102" spans="2:7" x14ac:dyDescent="0.25">
      <c r="B102" s="205"/>
      <c r="C102" s="205"/>
      <c r="D102" s="205"/>
      <c r="E102" s="205"/>
      <c r="F102" s="205"/>
      <c r="G102" s="205"/>
    </row>
    <row r="103" spans="2:7" x14ac:dyDescent="0.25">
      <c r="B103" s="205"/>
      <c r="C103" s="205"/>
      <c r="D103" s="205"/>
      <c r="E103" s="205"/>
      <c r="F103" s="205"/>
      <c r="G103" s="205"/>
    </row>
    <row r="104" spans="2:7" x14ac:dyDescent="0.25">
      <c r="B104" s="205"/>
      <c r="C104" s="205"/>
      <c r="D104" s="205"/>
      <c r="E104" s="205"/>
      <c r="F104" s="205"/>
      <c r="G104" s="205"/>
    </row>
    <row r="105" spans="2:7" x14ac:dyDescent="0.25">
      <c r="B105" s="205"/>
      <c r="C105" s="205"/>
      <c r="D105" s="205"/>
      <c r="E105" s="205"/>
      <c r="F105" s="205"/>
      <c r="G105" s="205"/>
    </row>
    <row r="106" spans="2:7" x14ac:dyDescent="0.25">
      <c r="B106" s="205"/>
      <c r="C106" s="205"/>
      <c r="D106" s="205"/>
      <c r="E106" s="205"/>
      <c r="F106" s="205"/>
      <c r="G106" s="205"/>
    </row>
    <row r="107" spans="2:7" x14ac:dyDescent="0.25">
      <c r="B107" s="205"/>
      <c r="C107" s="205"/>
      <c r="D107" s="205"/>
      <c r="E107" s="205"/>
      <c r="F107" s="205"/>
      <c r="G107" s="205"/>
    </row>
    <row r="108" spans="2:7" x14ac:dyDescent="0.25">
      <c r="B108" s="205"/>
      <c r="C108" s="205"/>
      <c r="D108" s="205"/>
      <c r="E108" s="205"/>
      <c r="F108" s="205"/>
      <c r="G108" s="205"/>
    </row>
    <row r="109" spans="2:7" x14ac:dyDescent="0.25">
      <c r="B109" s="205"/>
      <c r="C109" s="205"/>
      <c r="D109" s="205"/>
      <c r="E109" s="205"/>
      <c r="F109" s="205"/>
      <c r="G109" s="205"/>
    </row>
    <row r="110" spans="2:7" x14ac:dyDescent="0.25">
      <c r="B110" s="205"/>
      <c r="C110" s="205"/>
      <c r="D110" s="205"/>
      <c r="E110" s="205"/>
      <c r="F110" s="205"/>
      <c r="G110" s="205"/>
    </row>
  </sheetData>
  <mergeCells count="1">
    <mergeCell ref="A3:E4"/>
  </mergeCells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2C488-FB71-4C48-AA0F-7D9F482EEA92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836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6188'!L18</f>
        <v>0</v>
      </c>
      <c r="C11" s="162">
        <f>'SO 6188'!M18</f>
        <v>1846.61</v>
      </c>
      <c r="D11" s="162">
        <f>'SO 6188'!I18</f>
        <v>1846.61</v>
      </c>
      <c r="E11" s="163">
        <f>'SO 6188'!S18</f>
        <v>0</v>
      </c>
      <c r="F11" s="163">
        <f>'SO 6188'!V18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6188'!L27</f>
        <v>0</v>
      </c>
      <c r="C12" s="162">
        <f>'SO 6188'!M27</f>
        <v>7317.1</v>
      </c>
      <c r="D12" s="162">
        <f>'SO 6188'!I27</f>
        <v>7317.1</v>
      </c>
      <c r="E12" s="163">
        <f>'SO 6188'!S27</f>
        <v>103.68</v>
      </c>
      <c r="F12" s="163">
        <f>'SO 6188'!V27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6188'!L35</f>
        <v>0</v>
      </c>
      <c r="C13" s="162">
        <f>'SO 6188'!M35</f>
        <v>11926.33</v>
      </c>
      <c r="D13" s="162">
        <f>'SO 6188'!I35</f>
        <v>11926.33</v>
      </c>
      <c r="E13" s="163">
        <f>'SO 6188'!S35</f>
        <v>40.26</v>
      </c>
      <c r="F13" s="163">
        <f>'SO 6188'!V35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78</v>
      </c>
      <c r="B14" s="162">
        <f>'SO 6188'!L42</f>
        <v>0</v>
      </c>
      <c r="C14" s="162">
        <f>'SO 6188'!M42</f>
        <v>3325.7</v>
      </c>
      <c r="D14" s="162">
        <f>'SO 6188'!I42</f>
        <v>3325.7</v>
      </c>
      <c r="E14" s="163">
        <f>'SO 6188'!S42</f>
        <v>44.34</v>
      </c>
      <c r="F14" s="163">
        <f>'SO 6188'!V42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81</v>
      </c>
      <c r="B15" s="162">
        <f>'SO 6188'!L46</f>
        <v>0</v>
      </c>
      <c r="C15" s="162">
        <f>'SO 6188'!M46</f>
        <v>5080.6000000000004</v>
      </c>
      <c r="D15" s="162">
        <f>'SO 6188'!I46</f>
        <v>5080.6000000000004</v>
      </c>
      <c r="E15" s="163">
        <f>'SO 6188'!S46</f>
        <v>0</v>
      </c>
      <c r="F15" s="163">
        <f>'SO 6188'!V46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61" t="s">
        <v>82</v>
      </c>
      <c r="B16" s="162">
        <f>'SO 6188'!L57</f>
        <v>0</v>
      </c>
      <c r="C16" s="162">
        <f>'SO 6188'!M57</f>
        <v>4147.8999999999996</v>
      </c>
      <c r="D16" s="162">
        <f>'SO 6188'!I57</f>
        <v>4147.8999999999996</v>
      </c>
      <c r="E16" s="163">
        <f>'SO 6188'!S57</f>
        <v>11.83</v>
      </c>
      <c r="F16" s="163">
        <f>'SO 6188'!V57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837</v>
      </c>
      <c r="B17" s="162">
        <f>'SO 6188'!L61</f>
        <v>0</v>
      </c>
      <c r="C17" s="162">
        <f>'SO 6188'!M61</f>
        <v>2614.89</v>
      </c>
      <c r="D17" s="162">
        <f>'SO 6188'!I61</f>
        <v>2614.89</v>
      </c>
      <c r="E17" s="163">
        <f>'SO 6188'!S61</f>
        <v>0</v>
      </c>
      <c r="F17" s="163">
        <f>'SO 6188'!V61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2" t="s">
        <v>74</v>
      </c>
      <c r="B18" s="164">
        <f>'SO 6188'!L63</f>
        <v>0</v>
      </c>
      <c r="C18" s="164">
        <f>'SO 6188'!M63</f>
        <v>36259.129999999997</v>
      </c>
      <c r="D18" s="164">
        <f>'SO 6188'!I63</f>
        <v>36259.129999999997</v>
      </c>
      <c r="E18" s="165">
        <f>'SO 6188'!S63</f>
        <v>200.11</v>
      </c>
      <c r="F18" s="165">
        <f>'SO 6188'!V63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"/>
      <c r="B19" s="154"/>
      <c r="C19" s="154"/>
      <c r="D19" s="154"/>
      <c r="E19" s="153"/>
      <c r="F19" s="153"/>
    </row>
    <row r="20" spans="1:26" x14ac:dyDescent="0.25">
      <c r="A20" s="2" t="s">
        <v>83</v>
      </c>
      <c r="B20" s="164"/>
      <c r="C20" s="162"/>
      <c r="D20" s="162"/>
      <c r="E20" s="163"/>
      <c r="F20" s="163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61" t="s">
        <v>838</v>
      </c>
      <c r="B21" s="162">
        <f>'SO 6188'!L73</f>
        <v>0</v>
      </c>
      <c r="C21" s="162">
        <f>'SO 6188'!M73</f>
        <v>8590.9599999999991</v>
      </c>
      <c r="D21" s="162">
        <f>'SO 6188'!I73</f>
        <v>8590.9599999999991</v>
      </c>
      <c r="E21" s="163">
        <f>'SO 6188'!S73</f>
        <v>0.43</v>
      </c>
      <c r="F21" s="163">
        <f>'SO 6188'!V73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61" t="s">
        <v>100</v>
      </c>
      <c r="B22" s="162">
        <f>'SO 6188'!L78</f>
        <v>0</v>
      </c>
      <c r="C22" s="162">
        <f>'SO 6188'!M78</f>
        <v>1211.25</v>
      </c>
      <c r="D22" s="162">
        <f>'SO 6188'!I78</f>
        <v>1211.25</v>
      </c>
      <c r="E22" s="163">
        <f>'SO 6188'!S78</f>
        <v>0.14000000000000001</v>
      </c>
      <c r="F22" s="163">
        <f>'SO 6188'!V78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2" t="s">
        <v>83</v>
      </c>
      <c r="B23" s="164">
        <f>'SO 6188'!L80</f>
        <v>0</v>
      </c>
      <c r="C23" s="164">
        <f>'SO 6188'!M80</f>
        <v>9802.2099999999991</v>
      </c>
      <c r="D23" s="164">
        <f>'SO 6188'!I80</f>
        <v>9802.2099999999991</v>
      </c>
      <c r="E23" s="165">
        <f>'SO 6188'!S80</f>
        <v>0.56999999999999995</v>
      </c>
      <c r="F23" s="165">
        <f>'SO 6188'!V80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2" t="s">
        <v>102</v>
      </c>
      <c r="B25" s="164">
        <f>'SO 6188'!L81</f>
        <v>0</v>
      </c>
      <c r="C25" s="164">
        <f>'SO 6188'!M81</f>
        <v>46061.34</v>
      </c>
      <c r="D25" s="164">
        <f>'SO 6188'!I81</f>
        <v>46061.34</v>
      </c>
      <c r="E25" s="165">
        <f>'SO 6188'!S81</f>
        <v>200.68</v>
      </c>
      <c r="F25" s="165">
        <f>'SO 6188'!V81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ECEEA-02C1-40A9-994D-1B912B3992FE}">
  <dimension ref="A1:Z81"/>
  <sheetViews>
    <sheetView workbookViewId="0">
      <pane ySplit="8" topLeftCell="A87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836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115</v>
      </c>
      <c r="C11" s="186" t="s">
        <v>119</v>
      </c>
      <c r="D11" s="180" t="s">
        <v>120</v>
      </c>
      <c r="E11" s="180" t="s">
        <v>118</v>
      </c>
      <c r="F11" s="181">
        <v>45.5</v>
      </c>
      <c r="G11" s="182">
        <v>0</v>
      </c>
      <c r="H11" s="182">
        <v>18.39</v>
      </c>
      <c r="I11" s="182">
        <f>ROUND(F11*(G11+H11),2)</f>
        <v>836.75</v>
      </c>
      <c r="J11" s="180">
        <f>ROUND(F11*(N11),2)</f>
        <v>836.75</v>
      </c>
      <c r="K11" s="183">
        <f>ROUND(F11*(O11),2)</f>
        <v>0</v>
      </c>
      <c r="L11" s="183">
        <f>ROUND(F11*(G11),2)</f>
        <v>0</v>
      </c>
      <c r="M11" s="183">
        <f>ROUND(F11*(H11),2)</f>
        <v>836.75</v>
      </c>
      <c r="N11" s="183">
        <v>18.39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121</v>
      </c>
      <c r="C12" s="186" t="s">
        <v>839</v>
      </c>
      <c r="D12" s="180" t="s">
        <v>840</v>
      </c>
      <c r="E12" s="180" t="s">
        <v>118</v>
      </c>
      <c r="F12" s="181">
        <v>7</v>
      </c>
      <c r="G12" s="182">
        <v>0</v>
      </c>
      <c r="H12" s="182">
        <v>18.39</v>
      </c>
      <c r="I12" s="182">
        <f>ROUND(F12*(G12+H12),2)</f>
        <v>128.72999999999999</v>
      </c>
      <c r="J12" s="180">
        <f>ROUND(F12*(N12),2)</f>
        <v>128.72999999999999</v>
      </c>
      <c r="K12" s="183">
        <f>ROUND(F12*(O12),2)</f>
        <v>0</v>
      </c>
      <c r="L12" s="183">
        <f>ROUND(F12*(G12),2)</f>
        <v>0</v>
      </c>
      <c r="M12" s="183">
        <f>ROUND(F12*(H12),2)</f>
        <v>128.72999999999999</v>
      </c>
      <c r="N12" s="183">
        <v>18.39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115</v>
      </c>
      <c r="C13" s="186" t="s">
        <v>841</v>
      </c>
      <c r="D13" s="180" t="s">
        <v>842</v>
      </c>
      <c r="E13" s="180" t="s">
        <v>118</v>
      </c>
      <c r="F13" s="181">
        <v>56.5</v>
      </c>
      <c r="G13" s="182">
        <v>0</v>
      </c>
      <c r="H13" s="182">
        <v>4.3099999999999996</v>
      </c>
      <c r="I13" s="182">
        <f>ROUND(F13*(G13+H13),2)</f>
        <v>243.52</v>
      </c>
      <c r="J13" s="180">
        <f>ROUND(F13*(N13),2)</f>
        <v>243.52</v>
      </c>
      <c r="K13" s="183">
        <f>ROUND(F13*(O13),2)</f>
        <v>0</v>
      </c>
      <c r="L13" s="183">
        <f>ROUND(F13*(G13),2)</f>
        <v>0</v>
      </c>
      <c r="M13" s="183">
        <f>ROUND(F13*(H13),2)</f>
        <v>243.52</v>
      </c>
      <c r="N13" s="183">
        <v>4.3099999999999996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115</v>
      </c>
      <c r="C14" s="186" t="s">
        <v>843</v>
      </c>
      <c r="D14" s="180" t="s">
        <v>844</v>
      </c>
      <c r="E14" s="180" t="s">
        <v>118</v>
      </c>
      <c r="F14" s="181">
        <v>56.5</v>
      </c>
      <c r="G14" s="182">
        <v>0</v>
      </c>
      <c r="H14" s="182">
        <v>5.23</v>
      </c>
      <c r="I14" s="182">
        <f>ROUND(F14*(G14+H14),2)</f>
        <v>295.5</v>
      </c>
      <c r="J14" s="180">
        <f>ROUND(F14*(N14),2)</f>
        <v>295.5</v>
      </c>
      <c r="K14" s="183">
        <f>ROUND(F14*(O14),2)</f>
        <v>0</v>
      </c>
      <c r="L14" s="183">
        <f>ROUND(F14*(G14),2)</f>
        <v>0</v>
      </c>
      <c r="M14" s="183">
        <f>ROUND(F14*(H14),2)</f>
        <v>295.5</v>
      </c>
      <c r="N14" s="183">
        <v>5.23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115</v>
      </c>
      <c r="C15" s="186" t="s">
        <v>845</v>
      </c>
      <c r="D15" s="180" t="s">
        <v>846</v>
      </c>
      <c r="E15" s="180" t="s">
        <v>118</v>
      </c>
      <c r="F15" s="181">
        <v>56.5</v>
      </c>
      <c r="G15" s="182">
        <v>0</v>
      </c>
      <c r="H15" s="182">
        <v>0.69</v>
      </c>
      <c r="I15" s="182">
        <f>ROUND(F15*(G15+H15),2)</f>
        <v>38.99</v>
      </c>
      <c r="J15" s="180">
        <f>ROUND(F15*(N15),2)</f>
        <v>38.99</v>
      </c>
      <c r="K15" s="183">
        <f>ROUND(F15*(O15),2)</f>
        <v>0</v>
      </c>
      <c r="L15" s="183">
        <f>ROUND(F15*(G15),2)</f>
        <v>0</v>
      </c>
      <c r="M15" s="183">
        <f>ROUND(F15*(H15),2)</f>
        <v>38.99</v>
      </c>
      <c r="N15" s="183">
        <v>0.69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143</v>
      </c>
      <c r="C16" s="186" t="s">
        <v>847</v>
      </c>
      <c r="D16" s="180" t="s">
        <v>848</v>
      </c>
      <c r="E16" s="180" t="s">
        <v>849</v>
      </c>
      <c r="F16" s="181">
        <v>6</v>
      </c>
      <c r="G16" s="182">
        <v>0</v>
      </c>
      <c r="H16" s="182">
        <v>14.76</v>
      </c>
      <c r="I16" s="182">
        <f>ROUND(F16*(G16+H16),2)</f>
        <v>88.56</v>
      </c>
      <c r="J16" s="180">
        <f>ROUND(F16*(N16),2)</f>
        <v>88.56</v>
      </c>
      <c r="K16" s="183">
        <f>ROUND(F16*(O16),2)</f>
        <v>0</v>
      </c>
      <c r="L16" s="183">
        <f>ROUND(F16*(G16),2)</f>
        <v>0</v>
      </c>
      <c r="M16" s="183">
        <f>ROUND(F16*(H16),2)</f>
        <v>88.56</v>
      </c>
      <c r="N16" s="183">
        <v>14.76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35.1" customHeight="1" x14ac:dyDescent="0.25">
      <c r="A17" s="193"/>
      <c r="B17" s="188" t="s">
        <v>146</v>
      </c>
      <c r="C17" s="194" t="s">
        <v>850</v>
      </c>
      <c r="D17" s="188" t="s">
        <v>851</v>
      </c>
      <c r="E17" s="188" t="s">
        <v>158</v>
      </c>
      <c r="F17" s="189">
        <v>94.94</v>
      </c>
      <c r="G17" s="190">
        <v>0</v>
      </c>
      <c r="H17" s="190">
        <v>2.2599999999999998</v>
      </c>
      <c r="I17" s="190">
        <f>ROUND(F17*(G17+H17),2)</f>
        <v>214.56</v>
      </c>
      <c r="J17" s="188">
        <f>ROUND(F17*(N17),2)</f>
        <v>214.56</v>
      </c>
      <c r="K17" s="191">
        <f>ROUND(F17*(O17),2)</f>
        <v>0</v>
      </c>
      <c r="L17" s="191">
        <f>ROUND(F17*(G17),2)</f>
        <v>0</v>
      </c>
      <c r="M17" s="191">
        <f>ROUND(F17*(H17),2)</f>
        <v>214.56</v>
      </c>
      <c r="N17" s="191">
        <v>2.2599999999999998</v>
      </c>
      <c r="O17" s="191"/>
      <c r="P17" s="195"/>
      <c r="Q17" s="195"/>
      <c r="R17" s="195"/>
      <c r="S17" s="191">
        <f>ROUND(F17*(P17),3)</f>
        <v>0</v>
      </c>
      <c r="T17" s="192"/>
      <c r="U17" s="192"/>
      <c r="V17" s="195"/>
      <c r="Z17">
        <v>0</v>
      </c>
    </row>
    <row r="18" spans="1:26" x14ac:dyDescent="0.25">
      <c r="A18" s="161"/>
      <c r="B18" s="161"/>
      <c r="C18" s="179">
        <v>1</v>
      </c>
      <c r="D18" s="179" t="s">
        <v>75</v>
      </c>
      <c r="E18" s="161"/>
      <c r="F18" s="178"/>
      <c r="G18" s="164">
        <f>ROUND((SUM(L10:L17))/1,2)</f>
        <v>0</v>
      </c>
      <c r="H18" s="164">
        <f>ROUND((SUM(M10:M17))/1,2)</f>
        <v>1846.61</v>
      </c>
      <c r="I18" s="164">
        <f>ROUND((SUM(I10:I17))/1,2)</f>
        <v>1846.61</v>
      </c>
      <c r="J18" s="161"/>
      <c r="K18" s="161"/>
      <c r="L18" s="161">
        <f>ROUND((SUM(L10:L17))/1,2)</f>
        <v>0</v>
      </c>
      <c r="M18" s="161">
        <f>ROUND((SUM(M10:M17))/1,2)</f>
        <v>1846.61</v>
      </c>
      <c r="N18" s="161"/>
      <c r="O18" s="161"/>
      <c r="P18" s="196"/>
      <c r="Q18" s="161"/>
      <c r="R18" s="161"/>
      <c r="S18" s="196">
        <f>ROUND((SUM(S10:S17))/1,2)</f>
        <v>0</v>
      </c>
      <c r="T18" s="158"/>
      <c r="U18" s="158"/>
      <c r="V18" s="2">
        <f>ROUND((SUM(V10:V17))/1,2)</f>
        <v>0</v>
      </c>
      <c r="W18" s="158"/>
      <c r="X18" s="158"/>
      <c r="Y18" s="158"/>
      <c r="Z18" s="158"/>
    </row>
    <row r="19" spans="1:26" x14ac:dyDescent="0.25">
      <c r="A19" s="1"/>
      <c r="B19" s="1"/>
      <c r="C19" s="1"/>
      <c r="D19" s="1"/>
      <c r="E19" s="1"/>
      <c r="F19" s="174"/>
      <c r="G19" s="154"/>
      <c r="H19" s="154"/>
      <c r="I19" s="154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61"/>
      <c r="B20" s="161"/>
      <c r="C20" s="179">
        <v>2</v>
      </c>
      <c r="D20" s="179" t="s">
        <v>76</v>
      </c>
      <c r="E20" s="161"/>
      <c r="F20" s="178"/>
      <c r="G20" s="162"/>
      <c r="H20" s="162"/>
      <c r="I20" s="162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58"/>
      <c r="U20" s="158"/>
      <c r="V20" s="161"/>
      <c r="W20" s="158"/>
      <c r="X20" s="158"/>
      <c r="Y20" s="158"/>
      <c r="Z20" s="158"/>
    </row>
    <row r="21" spans="1:26" ht="35.1" customHeight="1" x14ac:dyDescent="0.25">
      <c r="A21" s="185"/>
      <c r="B21" s="180" t="s">
        <v>205</v>
      </c>
      <c r="C21" s="186" t="s">
        <v>206</v>
      </c>
      <c r="D21" s="180" t="s">
        <v>207</v>
      </c>
      <c r="E21" s="180" t="s">
        <v>118</v>
      </c>
      <c r="F21" s="181">
        <v>39.700000000000003</v>
      </c>
      <c r="G21" s="182">
        <v>0</v>
      </c>
      <c r="H21" s="182">
        <v>109.35</v>
      </c>
      <c r="I21" s="182">
        <f>ROUND(F21*(G21+H21),2)</f>
        <v>4341.2</v>
      </c>
      <c r="J21" s="180">
        <f>ROUND(F21*(N21),2)</f>
        <v>4341.2</v>
      </c>
      <c r="K21" s="183">
        <f>ROUND(F21*(O21),2)</f>
        <v>0</v>
      </c>
      <c r="L21" s="183">
        <f>ROUND(F21*(G21),2)</f>
        <v>0</v>
      </c>
      <c r="M21" s="183">
        <f>ROUND(F21*(H21),2)</f>
        <v>4341.2</v>
      </c>
      <c r="N21" s="183">
        <v>109.35</v>
      </c>
      <c r="O21" s="183"/>
      <c r="P21" s="187">
        <v>2.19306</v>
      </c>
      <c r="Q21" s="187"/>
      <c r="R21" s="187">
        <v>2.19306</v>
      </c>
      <c r="S21" s="183">
        <f>ROUND(F21*(P21),3)</f>
        <v>87.063999999999993</v>
      </c>
      <c r="T21" s="184"/>
      <c r="U21" s="184"/>
      <c r="V21" s="187"/>
      <c r="Z21">
        <v>0</v>
      </c>
    </row>
    <row r="22" spans="1:26" ht="35.1" customHeight="1" x14ac:dyDescent="0.25">
      <c r="A22" s="185"/>
      <c r="B22" s="180" t="s">
        <v>205</v>
      </c>
      <c r="C22" s="186" t="s">
        <v>852</v>
      </c>
      <c r="D22" s="180" t="s">
        <v>853</v>
      </c>
      <c r="E22" s="180" t="s">
        <v>118</v>
      </c>
      <c r="F22" s="181">
        <v>7.96</v>
      </c>
      <c r="G22" s="182">
        <v>0</v>
      </c>
      <c r="H22" s="182">
        <v>105.48</v>
      </c>
      <c r="I22" s="182">
        <f>ROUND(F22*(G22+H22),2)</f>
        <v>839.62</v>
      </c>
      <c r="J22" s="180">
        <f>ROUND(F22*(N22),2)</f>
        <v>839.62</v>
      </c>
      <c r="K22" s="183">
        <f>ROUND(F22*(O22),2)</f>
        <v>0</v>
      </c>
      <c r="L22" s="183">
        <f>ROUND(F22*(G22),2)</f>
        <v>0</v>
      </c>
      <c r="M22" s="183">
        <f>ROUND(F22*(H22),2)</f>
        <v>839.62</v>
      </c>
      <c r="N22" s="183">
        <v>105.48</v>
      </c>
      <c r="O22" s="183"/>
      <c r="P22" s="187">
        <v>2.0876700000000001</v>
      </c>
      <c r="Q22" s="187"/>
      <c r="R22" s="187">
        <v>2.0876700000000001</v>
      </c>
      <c r="S22" s="183">
        <f>ROUND(F22*(P22),3)</f>
        <v>16.617999999999999</v>
      </c>
      <c r="T22" s="184"/>
      <c r="U22" s="184"/>
      <c r="V22" s="187"/>
      <c r="Z22">
        <v>0</v>
      </c>
    </row>
    <row r="23" spans="1:26" ht="35.1" customHeight="1" x14ac:dyDescent="0.25">
      <c r="A23" s="193"/>
      <c r="B23" s="188" t="s">
        <v>146</v>
      </c>
      <c r="C23" s="194" t="s">
        <v>854</v>
      </c>
      <c r="D23" s="188" t="s">
        <v>855</v>
      </c>
      <c r="E23" s="188" t="s">
        <v>158</v>
      </c>
      <c r="F23" s="189">
        <v>36</v>
      </c>
      <c r="G23" s="190">
        <v>0</v>
      </c>
      <c r="H23" s="190">
        <v>24.19</v>
      </c>
      <c r="I23" s="190">
        <f>ROUND(F23*(G23+H23),2)</f>
        <v>870.84</v>
      </c>
      <c r="J23" s="188">
        <f>ROUND(F23*(N23),2)</f>
        <v>870.84</v>
      </c>
      <c r="K23" s="191">
        <f>ROUND(F23*(O23),2)</f>
        <v>0</v>
      </c>
      <c r="L23" s="191">
        <f>ROUND(F23*(G23),2)</f>
        <v>0</v>
      </c>
      <c r="M23" s="191">
        <f>ROUND(F23*(H23),2)</f>
        <v>870.84</v>
      </c>
      <c r="N23" s="191">
        <v>24.19</v>
      </c>
      <c r="O23" s="191"/>
      <c r="P23" s="195"/>
      <c r="Q23" s="195"/>
      <c r="R23" s="195"/>
      <c r="S23" s="191">
        <f>ROUND(F23*(P23),3)</f>
        <v>0</v>
      </c>
      <c r="T23" s="192"/>
      <c r="U23" s="192"/>
      <c r="V23" s="195"/>
      <c r="Z23">
        <v>0</v>
      </c>
    </row>
    <row r="24" spans="1:26" ht="35.1" customHeight="1" x14ac:dyDescent="0.25">
      <c r="A24" s="193"/>
      <c r="B24" s="188" t="s">
        <v>146</v>
      </c>
      <c r="C24" s="194" t="s">
        <v>856</v>
      </c>
      <c r="D24" s="188" t="s">
        <v>857</v>
      </c>
      <c r="E24" s="188" t="s">
        <v>158</v>
      </c>
      <c r="F24" s="189">
        <v>36</v>
      </c>
      <c r="G24" s="190">
        <v>0</v>
      </c>
      <c r="H24" s="190">
        <v>22.74</v>
      </c>
      <c r="I24" s="190">
        <f>ROUND(F24*(G24+H24),2)</f>
        <v>818.64</v>
      </c>
      <c r="J24" s="188">
        <f>ROUND(F24*(N24),2)</f>
        <v>818.64</v>
      </c>
      <c r="K24" s="191">
        <f>ROUND(F24*(O24),2)</f>
        <v>0</v>
      </c>
      <c r="L24" s="191">
        <f>ROUND(F24*(G24),2)</f>
        <v>0</v>
      </c>
      <c r="M24" s="191">
        <f>ROUND(F24*(H24),2)</f>
        <v>818.64</v>
      </c>
      <c r="N24" s="191">
        <v>22.74</v>
      </c>
      <c r="O24" s="191"/>
      <c r="P24" s="195"/>
      <c r="Q24" s="195"/>
      <c r="R24" s="195"/>
      <c r="S24" s="191">
        <f>ROUND(F24*(P24),3)</f>
        <v>0</v>
      </c>
      <c r="T24" s="192"/>
      <c r="U24" s="192"/>
      <c r="V24" s="195"/>
      <c r="Z24">
        <v>0</v>
      </c>
    </row>
    <row r="25" spans="1:26" ht="35.1" customHeight="1" x14ac:dyDescent="0.25">
      <c r="A25" s="193"/>
      <c r="B25" s="188" t="s">
        <v>146</v>
      </c>
      <c r="C25" s="194" t="s">
        <v>858</v>
      </c>
      <c r="D25" s="188" t="s">
        <v>859</v>
      </c>
      <c r="E25" s="188" t="s">
        <v>158</v>
      </c>
      <c r="F25" s="189">
        <v>4</v>
      </c>
      <c r="G25" s="190">
        <v>0</v>
      </c>
      <c r="H25" s="190">
        <v>98.71</v>
      </c>
      <c r="I25" s="190">
        <f>ROUND(F25*(G25+H25),2)</f>
        <v>394.84</v>
      </c>
      <c r="J25" s="188">
        <f>ROUND(F25*(N25),2)</f>
        <v>394.84</v>
      </c>
      <c r="K25" s="191">
        <f>ROUND(F25*(O25),2)</f>
        <v>0</v>
      </c>
      <c r="L25" s="191">
        <f>ROUND(F25*(G25),2)</f>
        <v>0</v>
      </c>
      <c r="M25" s="191">
        <f>ROUND(F25*(H25),2)</f>
        <v>394.84</v>
      </c>
      <c r="N25" s="191">
        <v>98.71</v>
      </c>
      <c r="O25" s="191"/>
      <c r="P25" s="195"/>
      <c r="Q25" s="195"/>
      <c r="R25" s="195"/>
      <c r="S25" s="191">
        <f>ROUND(F25*(P25),3)</f>
        <v>0</v>
      </c>
      <c r="T25" s="192"/>
      <c r="U25" s="192"/>
      <c r="V25" s="195"/>
      <c r="Z25">
        <v>0</v>
      </c>
    </row>
    <row r="26" spans="1:26" ht="35.1" customHeight="1" x14ac:dyDescent="0.25">
      <c r="A26" s="193"/>
      <c r="B26" s="188" t="s">
        <v>146</v>
      </c>
      <c r="C26" s="194" t="s">
        <v>860</v>
      </c>
      <c r="D26" s="188" t="s">
        <v>861</v>
      </c>
      <c r="E26" s="188" t="s">
        <v>158</v>
      </c>
      <c r="F26" s="189">
        <v>3</v>
      </c>
      <c r="G26" s="190">
        <v>0</v>
      </c>
      <c r="H26" s="190">
        <v>17.32</v>
      </c>
      <c r="I26" s="190">
        <f>ROUND(F26*(G26+H26),2)</f>
        <v>51.96</v>
      </c>
      <c r="J26" s="188">
        <f>ROUND(F26*(N26),2)</f>
        <v>51.96</v>
      </c>
      <c r="K26" s="191">
        <f>ROUND(F26*(O26),2)</f>
        <v>0</v>
      </c>
      <c r="L26" s="191">
        <f>ROUND(F26*(G26),2)</f>
        <v>0</v>
      </c>
      <c r="M26" s="191">
        <f>ROUND(F26*(H26),2)</f>
        <v>51.96</v>
      </c>
      <c r="N26" s="191">
        <v>17.32</v>
      </c>
      <c r="O26" s="191"/>
      <c r="P26" s="195"/>
      <c r="Q26" s="195"/>
      <c r="R26" s="195"/>
      <c r="S26" s="191">
        <f>ROUND(F26*(P26),3)</f>
        <v>0</v>
      </c>
      <c r="T26" s="192"/>
      <c r="U26" s="192"/>
      <c r="V26" s="195"/>
      <c r="Z26">
        <v>0</v>
      </c>
    </row>
    <row r="27" spans="1:26" x14ac:dyDescent="0.25">
      <c r="A27" s="161"/>
      <c r="B27" s="161"/>
      <c r="C27" s="179">
        <v>2</v>
      </c>
      <c r="D27" s="179" t="s">
        <v>76</v>
      </c>
      <c r="E27" s="161"/>
      <c r="F27" s="178"/>
      <c r="G27" s="164">
        <f>ROUND((SUM(L20:L26))/1,2)</f>
        <v>0</v>
      </c>
      <c r="H27" s="164">
        <f>ROUND((SUM(M20:M26))/1,2)</f>
        <v>7317.1</v>
      </c>
      <c r="I27" s="164">
        <f>ROUND((SUM(I20:I26))/1,2)</f>
        <v>7317.1</v>
      </c>
      <c r="J27" s="161"/>
      <c r="K27" s="161"/>
      <c r="L27" s="161">
        <f>ROUND((SUM(L20:L26))/1,2)</f>
        <v>0</v>
      </c>
      <c r="M27" s="161">
        <f>ROUND((SUM(M20:M26))/1,2)</f>
        <v>7317.1</v>
      </c>
      <c r="N27" s="161"/>
      <c r="O27" s="161"/>
      <c r="P27" s="196"/>
      <c r="Q27" s="161"/>
      <c r="R27" s="161"/>
      <c r="S27" s="196">
        <f>ROUND((SUM(S20:S26))/1,2)</f>
        <v>103.68</v>
      </c>
      <c r="T27" s="158"/>
      <c r="U27" s="158"/>
      <c r="V27" s="2">
        <f>ROUND((SUM(V20:V26))/1,2)</f>
        <v>0</v>
      </c>
      <c r="W27" s="158"/>
      <c r="X27" s="158"/>
      <c r="Y27" s="158"/>
      <c r="Z27" s="158"/>
    </row>
    <row r="28" spans="1:26" x14ac:dyDescent="0.25">
      <c r="A28" s="1"/>
      <c r="B28" s="1"/>
      <c r="C28" s="1"/>
      <c r="D28" s="1"/>
      <c r="E28" s="1"/>
      <c r="F28" s="174"/>
      <c r="G28" s="154"/>
      <c r="H28" s="154"/>
      <c r="I28" s="154"/>
      <c r="J28" s="1"/>
      <c r="K28" s="1"/>
      <c r="L28" s="1"/>
      <c r="M28" s="1"/>
      <c r="N28" s="1"/>
      <c r="O28" s="1"/>
      <c r="P28" s="1"/>
      <c r="Q28" s="1"/>
      <c r="R28" s="1"/>
      <c r="S28" s="1"/>
      <c r="V28" s="1"/>
    </row>
    <row r="29" spans="1:26" x14ac:dyDescent="0.25">
      <c r="A29" s="161"/>
      <c r="B29" s="161"/>
      <c r="C29" s="179">
        <v>3</v>
      </c>
      <c r="D29" s="179" t="s">
        <v>77</v>
      </c>
      <c r="E29" s="161"/>
      <c r="F29" s="178"/>
      <c r="G29" s="162"/>
      <c r="H29" s="162"/>
      <c r="I29" s="162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58"/>
      <c r="U29" s="158"/>
      <c r="V29" s="161"/>
      <c r="W29" s="158"/>
      <c r="X29" s="158"/>
      <c r="Y29" s="158"/>
      <c r="Z29" s="158"/>
    </row>
    <row r="30" spans="1:26" ht="35.1" customHeight="1" x14ac:dyDescent="0.25">
      <c r="A30" s="185"/>
      <c r="B30" s="180" t="s">
        <v>862</v>
      </c>
      <c r="C30" s="186" t="s">
        <v>863</v>
      </c>
      <c r="D30" s="180" t="s">
        <v>864</v>
      </c>
      <c r="E30" s="180" t="s">
        <v>118</v>
      </c>
      <c r="F30" s="181">
        <v>16</v>
      </c>
      <c r="G30" s="182">
        <v>0</v>
      </c>
      <c r="H30" s="182">
        <v>112.26</v>
      </c>
      <c r="I30" s="182">
        <f>ROUND(F30*(G30+H30),2)</f>
        <v>1796.16</v>
      </c>
      <c r="J30" s="180">
        <f>ROUND(F30*(N30),2)</f>
        <v>1796.16</v>
      </c>
      <c r="K30" s="183">
        <f>ROUND(F30*(O30),2)</f>
        <v>0</v>
      </c>
      <c r="L30" s="183">
        <f>ROUND(F30*(G30),2)</f>
        <v>0</v>
      </c>
      <c r="M30" s="183">
        <f>ROUND(F30*(H30),2)</f>
        <v>1796.16</v>
      </c>
      <c r="N30" s="183">
        <v>112.26</v>
      </c>
      <c r="O30" s="183"/>
      <c r="P30" s="187">
        <v>2.2395700000000001</v>
      </c>
      <c r="Q30" s="187"/>
      <c r="R30" s="187">
        <v>2.2395700000000001</v>
      </c>
      <c r="S30" s="183">
        <f>ROUND(F30*(P30),3)</f>
        <v>35.832999999999998</v>
      </c>
      <c r="T30" s="184"/>
      <c r="U30" s="184"/>
      <c r="V30" s="187"/>
      <c r="Z30">
        <v>0</v>
      </c>
    </row>
    <row r="31" spans="1:26" ht="35.1" customHeight="1" x14ac:dyDescent="0.25">
      <c r="A31" s="185"/>
      <c r="B31" s="180" t="s">
        <v>862</v>
      </c>
      <c r="C31" s="186" t="s">
        <v>865</v>
      </c>
      <c r="D31" s="180" t="s">
        <v>866</v>
      </c>
      <c r="E31" s="180" t="s">
        <v>290</v>
      </c>
      <c r="F31" s="181">
        <v>0.20399999999999999</v>
      </c>
      <c r="G31" s="182">
        <v>0</v>
      </c>
      <c r="H31" s="182">
        <v>2158.0700000000002</v>
      </c>
      <c r="I31" s="182">
        <f>ROUND(F31*(G31+H31),2)</f>
        <v>440.25</v>
      </c>
      <c r="J31" s="180">
        <f>ROUND(F31*(N31),2)</f>
        <v>440.25</v>
      </c>
      <c r="K31" s="183">
        <f>ROUND(F31*(O31),2)</f>
        <v>0</v>
      </c>
      <c r="L31" s="183">
        <f>ROUND(F31*(G31),2)</f>
        <v>0</v>
      </c>
      <c r="M31" s="183">
        <f>ROUND(F31*(H31),2)</f>
        <v>440.25</v>
      </c>
      <c r="N31" s="183">
        <v>2158.0700000000002</v>
      </c>
      <c r="O31" s="183"/>
      <c r="P31" s="187">
        <v>1.02433</v>
      </c>
      <c r="Q31" s="187"/>
      <c r="R31" s="187">
        <v>1.02433</v>
      </c>
      <c r="S31" s="183">
        <f>ROUND(F31*(P31),3)</f>
        <v>0.20899999999999999</v>
      </c>
      <c r="T31" s="184"/>
      <c r="U31" s="184"/>
      <c r="V31" s="187"/>
      <c r="Z31">
        <v>0</v>
      </c>
    </row>
    <row r="32" spans="1:26" ht="35.1" customHeight="1" x14ac:dyDescent="0.25">
      <c r="A32" s="185"/>
      <c r="B32" s="180" t="s">
        <v>862</v>
      </c>
      <c r="C32" s="186" t="s">
        <v>867</v>
      </c>
      <c r="D32" s="180" t="s">
        <v>868</v>
      </c>
      <c r="E32" s="180" t="s">
        <v>158</v>
      </c>
      <c r="F32" s="181">
        <v>36</v>
      </c>
      <c r="G32" s="182">
        <v>0</v>
      </c>
      <c r="H32" s="182">
        <v>5.13</v>
      </c>
      <c r="I32" s="182">
        <f>ROUND(F32*(G32+H32),2)</f>
        <v>184.68</v>
      </c>
      <c r="J32" s="180">
        <f>ROUND(F32*(N32),2)</f>
        <v>184.68</v>
      </c>
      <c r="K32" s="183">
        <f>ROUND(F32*(O32),2)</f>
        <v>0</v>
      </c>
      <c r="L32" s="183">
        <f>ROUND(F32*(G32),2)</f>
        <v>0</v>
      </c>
      <c r="M32" s="183">
        <f>ROUND(F32*(H32),2)</f>
        <v>184.68</v>
      </c>
      <c r="N32" s="183">
        <v>5.13</v>
      </c>
      <c r="O32" s="183"/>
      <c r="P32" s="187">
        <v>6.3400000000000001E-3</v>
      </c>
      <c r="Q32" s="187"/>
      <c r="R32" s="187">
        <v>6.3400000000000001E-3</v>
      </c>
      <c r="S32" s="183">
        <f>ROUND(F32*(P32),3)</f>
        <v>0.22800000000000001</v>
      </c>
      <c r="T32" s="184"/>
      <c r="U32" s="184"/>
      <c r="V32" s="187"/>
      <c r="Z32">
        <v>0</v>
      </c>
    </row>
    <row r="33" spans="1:26" ht="35.1" customHeight="1" x14ac:dyDescent="0.25">
      <c r="A33" s="185"/>
      <c r="B33" s="180" t="s">
        <v>862</v>
      </c>
      <c r="C33" s="186" t="s">
        <v>869</v>
      </c>
      <c r="D33" s="180" t="s">
        <v>870</v>
      </c>
      <c r="E33" s="180" t="s">
        <v>158</v>
      </c>
      <c r="F33" s="181">
        <v>36</v>
      </c>
      <c r="G33" s="182">
        <v>0</v>
      </c>
      <c r="H33" s="182">
        <v>8.0299999999999994</v>
      </c>
      <c r="I33" s="182">
        <f>ROUND(F33*(G33+H33),2)</f>
        <v>289.08</v>
      </c>
      <c r="J33" s="180">
        <f>ROUND(F33*(N33),2)</f>
        <v>289.08</v>
      </c>
      <c r="K33" s="183">
        <f>ROUND(F33*(O33),2)</f>
        <v>0</v>
      </c>
      <c r="L33" s="183">
        <f>ROUND(F33*(G33),2)</f>
        <v>0</v>
      </c>
      <c r="M33" s="183">
        <f>ROUND(F33*(H33),2)</f>
        <v>289.08</v>
      </c>
      <c r="N33" s="183">
        <v>8.0299999999999994</v>
      </c>
      <c r="O33" s="183"/>
      <c r="P33" s="187">
        <v>0.11092</v>
      </c>
      <c r="Q33" s="187"/>
      <c r="R33" s="187">
        <v>0.11092</v>
      </c>
      <c r="S33" s="183">
        <f>ROUND(F33*(P33),3)</f>
        <v>3.9929999999999999</v>
      </c>
      <c r="T33" s="184"/>
      <c r="U33" s="184"/>
      <c r="V33" s="187"/>
      <c r="Z33">
        <v>0</v>
      </c>
    </row>
    <row r="34" spans="1:26" ht="35.1" customHeight="1" x14ac:dyDescent="0.25">
      <c r="A34" s="185"/>
      <c r="B34" s="180" t="s">
        <v>121</v>
      </c>
      <c r="C34" s="186" t="s">
        <v>871</v>
      </c>
      <c r="D34" s="180" t="s">
        <v>872</v>
      </c>
      <c r="E34" s="180" t="s">
        <v>142</v>
      </c>
      <c r="F34" s="181">
        <v>98.18</v>
      </c>
      <c r="G34" s="182">
        <v>0</v>
      </c>
      <c r="H34" s="182">
        <v>93.87</v>
      </c>
      <c r="I34" s="182">
        <f>ROUND(F34*(G34+H34),2)</f>
        <v>9216.16</v>
      </c>
      <c r="J34" s="180">
        <f>ROUND(F34*(N34),2)</f>
        <v>9216.16</v>
      </c>
      <c r="K34" s="183">
        <f>ROUND(F34*(O34),2)</f>
        <v>0</v>
      </c>
      <c r="L34" s="183">
        <f>ROUND(F34*(G34),2)</f>
        <v>0</v>
      </c>
      <c r="M34" s="183">
        <f>ROUND(F34*(H34),2)</f>
        <v>9216.16</v>
      </c>
      <c r="N34" s="183">
        <v>93.87</v>
      </c>
      <c r="O34" s="183"/>
      <c r="P34" s="187"/>
      <c r="Q34" s="187"/>
      <c r="R34" s="187"/>
      <c r="S34" s="183">
        <f>ROUND(F34*(P34),3)</f>
        <v>0</v>
      </c>
      <c r="T34" s="184"/>
      <c r="U34" s="184"/>
      <c r="V34" s="187"/>
      <c r="Z34">
        <v>0</v>
      </c>
    </row>
    <row r="35" spans="1:26" x14ac:dyDescent="0.25">
      <c r="A35" s="161"/>
      <c r="B35" s="161"/>
      <c r="C35" s="179">
        <v>3</v>
      </c>
      <c r="D35" s="179" t="s">
        <v>77</v>
      </c>
      <c r="E35" s="161"/>
      <c r="F35" s="178"/>
      <c r="G35" s="164">
        <f>ROUND((SUM(L29:L34))/1,2)</f>
        <v>0</v>
      </c>
      <c r="H35" s="164">
        <f>ROUND((SUM(M29:M34))/1,2)</f>
        <v>11926.33</v>
      </c>
      <c r="I35" s="164">
        <f>ROUND((SUM(I29:I34))/1,2)</f>
        <v>11926.33</v>
      </c>
      <c r="J35" s="161"/>
      <c r="K35" s="161"/>
      <c r="L35" s="161">
        <f>ROUND((SUM(L29:L34))/1,2)</f>
        <v>0</v>
      </c>
      <c r="M35" s="161">
        <f>ROUND((SUM(M29:M34))/1,2)</f>
        <v>11926.33</v>
      </c>
      <c r="N35" s="161"/>
      <c r="O35" s="161"/>
      <c r="P35" s="196"/>
      <c r="Q35" s="161"/>
      <c r="R35" s="161"/>
      <c r="S35" s="196">
        <f>ROUND((SUM(S29:S34))/1,2)</f>
        <v>40.26</v>
      </c>
      <c r="T35" s="158"/>
      <c r="U35" s="158"/>
      <c r="V35" s="2">
        <f>ROUND((SUM(V29:V34))/1,2)</f>
        <v>0</v>
      </c>
      <c r="W35" s="158"/>
      <c r="X35" s="158"/>
      <c r="Y35" s="158"/>
      <c r="Z35" s="158"/>
    </row>
    <row r="36" spans="1:26" x14ac:dyDescent="0.25">
      <c r="A36" s="1"/>
      <c r="B36" s="1"/>
      <c r="C36" s="1"/>
      <c r="D36" s="1"/>
      <c r="E36" s="1"/>
      <c r="F36" s="174"/>
      <c r="G36" s="154"/>
      <c r="H36" s="154"/>
      <c r="I36" s="154"/>
      <c r="J36" s="1"/>
      <c r="K36" s="1"/>
      <c r="L36" s="1"/>
      <c r="M36" s="1"/>
      <c r="N36" s="1"/>
      <c r="O36" s="1"/>
      <c r="P36" s="1"/>
      <c r="Q36" s="1"/>
      <c r="R36" s="1"/>
      <c r="S36" s="1"/>
      <c r="V36" s="1"/>
    </row>
    <row r="37" spans="1:26" x14ac:dyDescent="0.25">
      <c r="A37" s="161"/>
      <c r="B37" s="161"/>
      <c r="C37" s="179">
        <v>4</v>
      </c>
      <c r="D37" s="179" t="s">
        <v>78</v>
      </c>
      <c r="E37" s="161"/>
      <c r="F37" s="178"/>
      <c r="G37" s="162"/>
      <c r="H37" s="162"/>
      <c r="I37" s="162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58"/>
      <c r="U37" s="158"/>
      <c r="V37" s="161"/>
      <c r="W37" s="158"/>
      <c r="X37" s="158"/>
      <c r="Y37" s="158"/>
      <c r="Z37" s="158"/>
    </row>
    <row r="38" spans="1:26" ht="35.1" customHeight="1" x14ac:dyDescent="0.25">
      <c r="A38" s="193"/>
      <c r="B38" s="188" t="s">
        <v>146</v>
      </c>
      <c r="C38" s="194" t="s">
        <v>873</v>
      </c>
      <c r="D38" s="188" t="s">
        <v>874</v>
      </c>
      <c r="E38" s="188" t="s">
        <v>142</v>
      </c>
      <c r="F38" s="189">
        <v>210</v>
      </c>
      <c r="G38" s="190">
        <v>0</v>
      </c>
      <c r="H38" s="190">
        <v>3.45</v>
      </c>
      <c r="I38" s="190">
        <f>ROUND(F38*(G38+H38),2)</f>
        <v>724.5</v>
      </c>
      <c r="J38" s="188">
        <f>ROUND(F38*(N38),2)</f>
        <v>724.5</v>
      </c>
      <c r="K38" s="191">
        <f>ROUND(F38*(O38),2)</f>
        <v>0</v>
      </c>
      <c r="L38" s="191">
        <f>ROUND(F38*(G38),2)</f>
        <v>0</v>
      </c>
      <c r="M38" s="191">
        <f>ROUND(F38*(H38),2)</f>
        <v>724.5</v>
      </c>
      <c r="N38" s="191">
        <v>3.45</v>
      </c>
      <c r="O38" s="191"/>
      <c r="P38" s="195"/>
      <c r="Q38" s="195"/>
      <c r="R38" s="195"/>
      <c r="S38" s="191">
        <f>ROUND(F38*(P38),3)</f>
        <v>0</v>
      </c>
      <c r="T38" s="192"/>
      <c r="U38" s="192"/>
      <c r="V38" s="195"/>
      <c r="Z38">
        <v>0</v>
      </c>
    </row>
    <row r="39" spans="1:26" ht="35.1" customHeight="1" x14ac:dyDescent="0.25">
      <c r="A39" s="193"/>
      <c r="B39" s="188" t="s">
        <v>146</v>
      </c>
      <c r="C39" s="194" t="s">
        <v>875</v>
      </c>
      <c r="D39" s="188" t="s">
        <v>876</v>
      </c>
      <c r="E39" s="188" t="s">
        <v>877</v>
      </c>
      <c r="F39" s="189">
        <v>37</v>
      </c>
      <c r="G39" s="190">
        <v>0</v>
      </c>
      <c r="H39" s="190">
        <v>4.13</v>
      </c>
      <c r="I39" s="190">
        <f>ROUND(F39*(G39+H39),2)</f>
        <v>152.81</v>
      </c>
      <c r="J39" s="188">
        <f>ROUND(F39*(N39),2)</f>
        <v>152.81</v>
      </c>
      <c r="K39" s="191">
        <f>ROUND(F39*(O39),2)</f>
        <v>0</v>
      </c>
      <c r="L39" s="191">
        <f>ROUND(F39*(G39),2)</f>
        <v>0</v>
      </c>
      <c r="M39" s="191">
        <f>ROUND(F39*(H39),2)</f>
        <v>152.81</v>
      </c>
      <c r="N39" s="191">
        <v>4.13</v>
      </c>
      <c r="O39" s="191"/>
      <c r="P39" s="195"/>
      <c r="Q39" s="195"/>
      <c r="R39" s="195"/>
      <c r="S39" s="191">
        <f>ROUND(F39*(P39),3)</f>
        <v>0</v>
      </c>
      <c r="T39" s="192"/>
      <c r="U39" s="192"/>
      <c r="V39" s="195"/>
      <c r="Z39">
        <v>0</v>
      </c>
    </row>
    <row r="40" spans="1:26" ht="35.1" customHeight="1" x14ac:dyDescent="0.25">
      <c r="A40" s="185"/>
      <c r="B40" s="180" t="s">
        <v>229</v>
      </c>
      <c r="C40" s="186" t="s">
        <v>230</v>
      </c>
      <c r="D40" s="180" t="s">
        <v>231</v>
      </c>
      <c r="E40" s="180" t="s">
        <v>118</v>
      </c>
      <c r="F40" s="181">
        <v>23.45</v>
      </c>
      <c r="G40" s="182">
        <v>0</v>
      </c>
      <c r="H40" s="182">
        <v>38.71</v>
      </c>
      <c r="I40" s="182">
        <f>ROUND(F40*(G40+H40),2)</f>
        <v>907.75</v>
      </c>
      <c r="J40" s="180">
        <f>ROUND(F40*(N40),2)</f>
        <v>907.75</v>
      </c>
      <c r="K40" s="183">
        <f>ROUND(F40*(O40),2)</f>
        <v>0</v>
      </c>
      <c r="L40" s="183">
        <f>ROUND(F40*(G40),2)</f>
        <v>0</v>
      </c>
      <c r="M40" s="183">
        <f>ROUND(F40*(H40),2)</f>
        <v>907.75</v>
      </c>
      <c r="N40" s="183">
        <v>38.71</v>
      </c>
      <c r="O40" s="183"/>
      <c r="P40" s="187">
        <v>1.8907700000000001</v>
      </c>
      <c r="Q40" s="187"/>
      <c r="R40" s="187">
        <v>1.8907700000000001</v>
      </c>
      <c r="S40" s="183">
        <f>ROUND(F40*(P40),3)</f>
        <v>44.338999999999999</v>
      </c>
      <c r="T40" s="184"/>
      <c r="U40" s="184"/>
      <c r="V40" s="187"/>
      <c r="Z40">
        <v>0</v>
      </c>
    </row>
    <row r="41" spans="1:26" ht="35.1" customHeight="1" x14ac:dyDescent="0.25">
      <c r="A41" s="193"/>
      <c r="B41" s="188" t="s">
        <v>146</v>
      </c>
      <c r="C41" s="194" t="s">
        <v>878</v>
      </c>
      <c r="D41" s="188" t="s">
        <v>879</v>
      </c>
      <c r="E41" s="188" t="s">
        <v>158</v>
      </c>
      <c r="F41" s="189">
        <v>4</v>
      </c>
      <c r="G41" s="190">
        <v>0</v>
      </c>
      <c r="H41" s="190">
        <v>385.16</v>
      </c>
      <c r="I41" s="190">
        <f>ROUND(F41*(G41+H41),2)</f>
        <v>1540.64</v>
      </c>
      <c r="J41" s="188">
        <f>ROUND(F41*(N41),2)</f>
        <v>1540.64</v>
      </c>
      <c r="K41" s="191">
        <f>ROUND(F41*(O41),2)</f>
        <v>0</v>
      </c>
      <c r="L41" s="191">
        <f>ROUND(F41*(G41),2)</f>
        <v>0</v>
      </c>
      <c r="M41" s="191">
        <f>ROUND(F41*(H41),2)</f>
        <v>1540.64</v>
      </c>
      <c r="N41" s="191">
        <v>385.16</v>
      </c>
      <c r="O41" s="191"/>
      <c r="P41" s="195"/>
      <c r="Q41" s="195"/>
      <c r="R41" s="195"/>
      <c r="S41" s="191">
        <f>ROUND(F41*(P41),3)</f>
        <v>0</v>
      </c>
      <c r="T41" s="192"/>
      <c r="U41" s="192"/>
      <c r="V41" s="195"/>
      <c r="Z41">
        <v>0</v>
      </c>
    </row>
    <row r="42" spans="1:26" x14ac:dyDescent="0.25">
      <c r="A42" s="161"/>
      <c r="B42" s="161"/>
      <c r="C42" s="179">
        <v>4</v>
      </c>
      <c r="D42" s="179" t="s">
        <v>78</v>
      </c>
      <c r="E42" s="161"/>
      <c r="F42" s="178"/>
      <c r="G42" s="164">
        <f>ROUND((SUM(L37:L41))/1,2)</f>
        <v>0</v>
      </c>
      <c r="H42" s="164">
        <f>ROUND((SUM(M37:M41))/1,2)</f>
        <v>3325.7</v>
      </c>
      <c r="I42" s="164">
        <f>ROUND((SUM(I37:I41))/1,2)</f>
        <v>3325.7</v>
      </c>
      <c r="J42" s="161"/>
      <c r="K42" s="161"/>
      <c r="L42" s="161">
        <f>ROUND((SUM(L37:L41))/1,2)</f>
        <v>0</v>
      </c>
      <c r="M42" s="161">
        <f>ROUND((SUM(M37:M41))/1,2)</f>
        <v>3325.7</v>
      </c>
      <c r="N42" s="161"/>
      <c r="O42" s="161"/>
      <c r="P42" s="196"/>
      <c r="Q42" s="161"/>
      <c r="R42" s="161"/>
      <c r="S42" s="196">
        <f>ROUND((SUM(S37:S41))/1,2)</f>
        <v>44.34</v>
      </c>
      <c r="T42" s="158"/>
      <c r="U42" s="158"/>
      <c r="V42" s="2">
        <f>ROUND((SUM(V37:V41))/1,2)</f>
        <v>0</v>
      </c>
      <c r="W42" s="158"/>
      <c r="X42" s="158"/>
      <c r="Y42" s="158"/>
      <c r="Z42" s="158"/>
    </row>
    <row r="43" spans="1:26" x14ac:dyDescent="0.25">
      <c r="A43" s="1"/>
      <c r="B43" s="1"/>
      <c r="C43" s="1"/>
      <c r="D43" s="1"/>
      <c r="E43" s="1"/>
      <c r="F43" s="174"/>
      <c r="G43" s="154"/>
      <c r="H43" s="154"/>
      <c r="I43" s="154"/>
      <c r="J43" s="1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25">
      <c r="A44" s="161"/>
      <c r="B44" s="161"/>
      <c r="C44" s="179">
        <v>8</v>
      </c>
      <c r="D44" s="179" t="s">
        <v>81</v>
      </c>
      <c r="E44" s="161"/>
      <c r="F44" s="178"/>
      <c r="G44" s="162"/>
      <c r="H44" s="162"/>
      <c r="I44" s="162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58"/>
      <c r="U44" s="158"/>
      <c r="V44" s="161"/>
      <c r="W44" s="158"/>
      <c r="X44" s="158"/>
      <c r="Y44" s="158"/>
      <c r="Z44" s="158"/>
    </row>
    <row r="45" spans="1:26" ht="35.1" customHeight="1" x14ac:dyDescent="0.25">
      <c r="A45" s="193"/>
      <c r="B45" s="188" t="s">
        <v>146</v>
      </c>
      <c r="C45" s="194" t="s">
        <v>880</v>
      </c>
      <c r="D45" s="188" t="s">
        <v>881</v>
      </c>
      <c r="E45" s="188" t="s">
        <v>158</v>
      </c>
      <c r="F45" s="189">
        <v>35</v>
      </c>
      <c r="G45" s="190">
        <v>0</v>
      </c>
      <c r="H45" s="190">
        <v>145.16</v>
      </c>
      <c r="I45" s="190">
        <f>ROUND(F45*(G45+H45),2)</f>
        <v>5080.6000000000004</v>
      </c>
      <c r="J45" s="188">
        <f>ROUND(F45*(N45),2)</f>
        <v>5080.6000000000004</v>
      </c>
      <c r="K45" s="191">
        <f>ROUND(F45*(O45),2)</f>
        <v>0</v>
      </c>
      <c r="L45" s="191">
        <f>ROUND(F45*(G45),2)</f>
        <v>0</v>
      </c>
      <c r="M45" s="191">
        <f>ROUND(F45*(H45),2)</f>
        <v>5080.6000000000004</v>
      </c>
      <c r="N45" s="191">
        <v>145.16</v>
      </c>
      <c r="O45" s="191"/>
      <c r="P45" s="195"/>
      <c r="Q45" s="195"/>
      <c r="R45" s="195"/>
      <c r="S45" s="191">
        <f>ROUND(F45*(P45),3)</f>
        <v>0</v>
      </c>
      <c r="T45" s="192"/>
      <c r="U45" s="192"/>
      <c r="V45" s="195"/>
      <c r="Z45">
        <v>0</v>
      </c>
    </row>
    <row r="46" spans="1:26" x14ac:dyDescent="0.25">
      <c r="A46" s="161"/>
      <c r="B46" s="161"/>
      <c r="C46" s="179">
        <v>8</v>
      </c>
      <c r="D46" s="179" t="s">
        <v>81</v>
      </c>
      <c r="E46" s="161"/>
      <c r="F46" s="178"/>
      <c r="G46" s="164">
        <f>ROUND((SUM(L44:L45))/1,2)</f>
        <v>0</v>
      </c>
      <c r="H46" s="164">
        <f>ROUND((SUM(M44:M45))/1,2)</f>
        <v>5080.6000000000004</v>
      </c>
      <c r="I46" s="164">
        <f>ROUND((SUM(I44:I45))/1,2)</f>
        <v>5080.6000000000004</v>
      </c>
      <c r="J46" s="161"/>
      <c r="K46" s="161"/>
      <c r="L46" s="161">
        <f>ROUND((SUM(L44:L45))/1,2)</f>
        <v>0</v>
      </c>
      <c r="M46" s="161">
        <f>ROUND((SUM(M44:M45))/1,2)</f>
        <v>5080.6000000000004</v>
      </c>
      <c r="N46" s="161"/>
      <c r="O46" s="161"/>
      <c r="P46" s="196"/>
      <c r="Q46" s="161"/>
      <c r="R46" s="161"/>
      <c r="S46" s="196">
        <f>ROUND((SUM(S44:S45))/1,2)</f>
        <v>0</v>
      </c>
      <c r="T46" s="158"/>
      <c r="U46" s="158"/>
      <c r="V46" s="2">
        <f>ROUND((SUM(V44:V45))/1,2)</f>
        <v>0</v>
      </c>
      <c r="W46" s="158"/>
      <c r="X46" s="158"/>
      <c r="Y46" s="158"/>
      <c r="Z46" s="158"/>
    </row>
    <row r="47" spans="1:26" x14ac:dyDescent="0.25">
      <c r="A47" s="1"/>
      <c r="B47" s="1"/>
      <c r="C47" s="1"/>
      <c r="D47" s="1"/>
      <c r="E47" s="1"/>
      <c r="F47" s="174"/>
      <c r="G47" s="154"/>
      <c r="H47" s="154"/>
      <c r="I47" s="154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25">
      <c r="A48" s="161"/>
      <c r="B48" s="161"/>
      <c r="C48" s="179">
        <v>9</v>
      </c>
      <c r="D48" s="179" t="s">
        <v>82</v>
      </c>
      <c r="E48" s="161"/>
      <c r="F48" s="178"/>
      <c r="G48" s="162"/>
      <c r="H48" s="162"/>
      <c r="I48" s="162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58"/>
      <c r="U48" s="158"/>
      <c r="V48" s="161"/>
      <c r="W48" s="158"/>
      <c r="X48" s="158"/>
      <c r="Y48" s="158"/>
      <c r="Z48" s="158"/>
    </row>
    <row r="49" spans="1:26" ht="35.1" customHeight="1" x14ac:dyDescent="0.25">
      <c r="A49" s="193"/>
      <c r="B49" s="188" t="s">
        <v>146</v>
      </c>
      <c r="C49" s="194" t="s">
        <v>882</v>
      </c>
      <c r="D49" s="188" t="s">
        <v>883</v>
      </c>
      <c r="E49" s="188" t="s">
        <v>158</v>
      </c>
      <c r="F49" s="189">
        <v>333</v>
      </c>
      <c r="G49" s="190">
        <v>0</v>
      </c>
      <c r="H49" s="190">
        <v>1.8900000000000001</v>
      </c>
      <c r="I49" s="190">
        <f>ROUND(F49*(G49+H49),2)</f>
        <v>629.37</v>
      </c>
      <c r="J49" s="188">
        <f>ROUND(F49*(N49),2)</f>
        <v>629.37</v>
      </c>
      <c r="K49" s="191">
        <f>ROUND(F49*(O49),2)</f>
        <v>0</v>
      </c>
      <c r="L49" s="191">
        <f>ROUND(F49*(G49),2)</f>
        <v>0</v>
      </c>
      <c r="M49" s="191">
        <f>ROUND(F49*(H49),2)</f>
        <v>629.37</v>
      </c>
      <c r="N49" s="191">
        <v>1.8900000000000001</v>
      </c>
      <c r="O49" s="191"/>
      <c r="P49" s="195"/>
      <c r="Q49" s="195"/>
      <c r="R49" s="195"/>
      <c r="S49" s="191">
        <f>ROUND(F49*(P49),3)</f>
        <v>0</v>
      </c>
      <c r="T49" s="192"/>
      <c r="U49" s="192"/>
      <c r="V49" s="195"/>
      <c r="Z49">
        <v>0</v>
      </c>
    </row>
    <row r="50" spans="1:26" ht="35.1" customHeight="1" x14ac:dyDescent="0.25">
      <c r="A50" s="193"/>
      <c r="B50" s="188" t="s">
        <v>146</v>
      </c>
      <c r="C50" s="194" t="s">
        <v>884</v>
      </c>
      <c r="D50" s="188" t="s">
        <v>885</v>
      </c>
      <c r="E50" s="188" t="s">
        <v>158</v>
      </c>
      <c r="F50" s="189">
        <v>420</v>
      </c>
      <c r="G50" s="190">
        <v>0</v>
      </c>
      <c r="H50" s="190">
        <v>1.87</v>
      </c>
      <c r="I50" s="190">
        <f>ROUND(F50*(G50+H50),2)</f>
        <v>785.4</v>
      </c>
      <c r="J50" s="188">
        <f>ROUND(F50*(N50),2)</f>
        <v>785.4</v>
      </c>
      <c r="K50" s="191">
        <f>ROUND(F50*(O50),2)</f>
        <v>0</v>
      </c>
      <c r="L50" s="191">
        <f>ROUND(F50*(G50),2)</f>
        <v>0</v>
      </c>
      <c r="M50" s="191">
        <f>ROUND(F50*(H50),2)</f>
        <v>785.4</v>
      </c>
      <c r="N50" s="191">
        <v>1.87</v>
      </c>
      <c r="O50" s="191"/>
      <c r="P50" s="195"/>
      <c r="Q50" s="195"/>
      <c r="R50" s="195"/>
      <c r="S50" s="191">
        <f>ROUND(F50*(P50),3)</f>
        <v>0</v>
      </c>
      <c r="T50" s="192"/>
      <c r="U50" s="192"/>
      <c r="V50" s="195"/>
      <c r="Z50">
        <v>0</v>
      </c>
    </row>
    <row r="51" spans="1:26" ht="35.1" customHeight="1" x14ac:dyDescent="0.25">
      <c r="A51" s="185"/>
      <c r="B51" s="180" t="s">
        <v>886</v>
      </c>
      <c r="C51" s="186" t="s">
        <v>887</v>
      </c>
      <c r="D51" s="180" t="s">
        <v>888</v>
      </c>
      <c r="E51" s="180" t="s">
        <v>171</v>
      </c>
      <c r="F51" s="181">
        <v>94</v>
      </c>
      <c r="G51" s="182">
        <v>0</v>
      </c>
      <c r="H51" s="182">
        <v>7.02</v>
      </c>
      <c r="I51" s="182">
        <f>ROUND(F51*(G51+H51),2)</f>
        <v>659.88</v>
      </c>
      <c r="J51" s="180">
        <f>ROUND(F51*(N51),2)</f>
        <v>659.88</v>
      </c>
      <c r="K51" s="183">
        <f>ROUND(F51*(O51),2)</f>
        <v>0</v>
      </c>
      <c r="L51" s="183">
        <f>ROUND(F51*(G51),2)</f>
        <v>0</v>
      </c>
      <c r="M51" s="183">
        <f>ROUND(F51*(H51),2)</f>
        <v>659.88</v>
      </c>
      <c r="N51" s="183">
        <v>7.02</v>
      </c>
      <c r="O51" s="183"/>
      <c r="P51" s="187">
        <v>0.12586</v>
      </c>
      <c r="Q51" s="187"/>
      <c r="R51" s="187">
        <v>0.12586</v>
      </c>
      <c r="S51" s="183">
        <f>ROUND(F51*(P51),3)</f>
        <v>11.831</v>
      </c>
      <c r="T51" s="184"/>
      <c r="U51" s="184"/>
      <c r="V51" s="187"/>
      <c r="Z51">
        <v>0</v>
      </c>
    </row>
    <row r="52" spans="1:26" ht="35.1" customHeight="1" x14ac:dyDescent="0.25">
      <c r="A52" s="185"/>
      <c r="B52" s="180" t="s">
        <v>121</v>
      </c>
      <c r="C52" s="186" t="s">
        <v>889</v>
      </c>
      <c r="D52" s="180" t="s">
        <v>890</v>
      </c>
      <c r="E52" s="180" t="s">
        <v>118</v>
      </c>
      <c r="F52" s="181">
        <v>9.1999999999999993</v>
      </c>
      <c r="G52" s="182">
        <v>0</v>
      </c>
      <c r="H52" s="182">
        <v>79.349999999999994</v>
      </c>
      <c r="I52" s="182">
        <f>ROUND(F52*(G52+H52),2)</f>
        <v>730.02</v>
      </c>
      <c r="J52" s="180">
        <f>ROUND(F52*(N52),2)</f>
        <v>730.02</v>
      </c>
      <c r="K52" s="183">
        <f>ROUND(F52*(O52),2)</f>
        <v>0</v>
      </c>
      <c r="L52" s="183">
        <f>ROUND(F52*(G52),2)</f>
        <v>0</v>
      </c>
      <c r="M52" s="183">
        <f>ROUND(F52*(H52),2)</f>
        <v>730.02</v>
      </c>
      <c r="N52" s="183">
        <v>79.349999999999994</v>
      </c>
      <c r="O52" s="183"/>
      <c r="P52" s="187"/>
      <c r="Q52" s="187"/>
      <c r="R52" s="187"/>
      <c r="S52" s="183">
        <f>ROUND(F52*(P52),3)</f>
        <v>0</v>
      </c>
      <c r="T52" s="184"/>
      <c r="U52" s="184"/>
      <c r="V52" s="187"/>
      <c r="Z52">
        <v>0</v>
      </c>
    </row>
    <row r="53" spans="1:26" ht="35.1" customHeight="1" x14ac:dyDescent="0.25">
      <c r="A53" s="185"/>
      <c r="B53" s="180" t="s">
        <v>891</v>
      </c>
      <c r="C53" s="186" t="s">
        <v>892</v>
      </c>
      <c r="D53" s="180" t="s">
        <v>893</v>
      </c>
      <c r="E53" s="180" t="s">
        <v>290</v>
      </c>
      <c r="F53" s="181">
        <v>20.7</v>
      </c>
      <c r="G53" s="182">
        <v>0</v>
      </c>
      <c r="H53" s="182">
        <v>17.23</v>
      </c>
      <c r="I53" s="182">
        <f>ROUND(F53*(G53+H53),2)</f>
        <v>356.66</v>
      </c>
      <c r="J53" s="180">
        <f>ROUND(F53*(N53),2)</f>
        <v>356.66</v>
      </c>
      <c r="K53" s="183">
        <f>ROUND(F53*(O53),2)</f>
        <v>0</v>
      </c>
      <c r="L53" s="183">
        <f>ROUND(F53*(G53),2)</f>
        <v>0</v>
      </c>
      <c r="M53" s="183">
        <f>ROUND(F53*(H53),2)</f>
        <v>356.66</v>
      </c>
      <c r="N53" s="183">
        <v>17.23</v>
      </c>
      <c r="O53" s="183"/>
      <c r="P53" s="187"/>
      <c r="Q53" s="187"/>
      <c r="R53" s="187"/>
      <c r="S53" s="183">
        <f>ROUND(F53*(P53),3)</f>
        <v>0</v>
      </c>
      <c r="T53" s="184"/>
      <c r="U53" s="184"/>
      <c r="V53" s="187"/>
      <c r="Z53">
        <v>0</v>
      </c>
    </row>
    <row r="54" spans="1:26" ht="35.1" customHeight="1" x14ac:dyDescent="0.25">
      <c r="A54" s="185"/>
      <c r="B54" s="180" t="s">
        <v>891</v>
      </c>
      <c r="C54" s="186" t="s">
        <v>894</v>
      </c>
      <c r="D54" s="180" t="s">
        <v>895</v>
      </c>
      <c r="E54" s="180" t="s">
        <v>290</v>
      </c>
      <c r="F54" s="181">
        <v>20.7</v>
      </c>
      <c r="G54" s="182">
        <v>0</v>
      </c>
      <c r="H54" s="182">
        <v>17.71</v>
      </c>
      <c r="I54" s="182">
        <f>ROUND(F54*(G54+H54),2)</f>
        <v>366.6</v>
      </c>
      <c r="J54" s="180">
        <f>ROUND(F54*(N54),2)</f>
        <v>366.6</v>
      </c>
      <c r="K54" s="183">
        <f>ROUND(F54*(O54),2)</f>
        <v>0</v>
      </c>
      <c r="L54" s="183">
        <f>ROUND(F54*(G54),2)</f>
        <v>0</v>
      </c>
      <c r="M54" s="183">
        <f>ROUND(F54*(H54),2)</f>
        <v>366.6</v>
      </c>
      <c r="N54" s="183">
        <v>17.71</v>
      </c>
      <c r="O54" s="183"/>
      <c r="P54" s="187"/>
      <c r="Q54" s="187"/>
      <c r="R54" s="187"/>
      <c r="S54" s="183">
        <f>ROUND(F54*(P54),3)</f>
        <v>0</v>
      </c>
      <c r="T54" s="184"/>
      <c r="U54" s="184"/>
      <c r="V54" s="187"/>
      <c r="Z54">
        <v>0</v>
      </c>
    </row>
    <row r="55" spans="1:26" ht="35.1" customHeight="1" x14ac:dyDescent="0.25">
      <c r="A55" s="185"/>
      <c r="B55" s="180" t="s">
        <v>121</v>
      </c>
      <c r="C55" s="186" t="s">
        <v>896</v>
      </c>
      <c r="D55" s="180" t="s">
        <v>897</v>
      </c>
      <c r="E55" s="180" t="s">
        <v>290</v>
      </c>
      <c r="F55" s="181">
        <v>20.7</v>
      </c>
      <c r="G55" s="182">
        <v>0</v>
      </c>
      <c r="H55" s="182">
        <v>10.35</v>
      </c>
      <c r="I55" s="182">
        <f>ROUND(F55*(G55+H55),2)</f>
        <v>214.25</v>
      </c>
      <c r="J55" s="180">
        <f>ROUND(F55*(N55),2)</f>
        <v>214.25</v>
      </c>
      <c r="K55" s="183">
        <f>ROUND(F55*(O55),2)</f>
        <v>0</v>
      </c>
      <c r="L55" s="183">
        <f>ROUND(F55*(G55),2)</f>
        <v>0</v>
      </c>
      <c r="M55" s="183">
        <f>ROUND(F55*(H55),2)</f>
        <v>214.25</v>
      </c>
      <c r="N55" s="183">
        <v>10.35</v>
      </c>
      <c r="O55" s="183"/>
      <c r="P55" s="187"/>
      <c r="Q55" s="187"/>
      <c r="R55" s="187"/>
      <c r="S55" s="183">
        <f>ROUND(F55*(P55),3)</f>
        <v>0</v>
      </c>
      <c r="T55" s="184"/>
      <c r="U55" s="184"/>
      <c r="V55" s="187"/>
      <c r="Z55">
        <v>0</v>
      </c>
    </row>
    <row r="56" spans="1:26" ht="35.1" customHeight="1" x14ac:dyDescent="0.25">
      <c r="A56" s="185"/>
      <c r="B56" s="180" t="s">
        <v>121</v>
      </c>
      <c r="C56" s="186" t="s">
        <v>898</v>
      </c>
      <c r="D56" s="180" t="s">
        <v>899</v>
      </c>
      <c r="E56" s="180" t="s">
        <v>118</v>
      </c>
      <c r="F56" s="181">
        <v>39.200000000000003</v>
      </c>
      <c r="G56" s="182">
        <v>0</v>
      </c>
      <c r="H56" s="182">
        <v>10.35</v>
      </c>
      <c r="I56" s="182">
        <f>ROUND(F56*(G56+H56),2)</f>
        <v>405.72</v>
      </c>
      <c r="J56" s="180">
        <f>ROUND(F56*(N56),2)</f>
        <v>405.72</v>
      </c>
      <c r="K56" s="183">
        <f>ROUND(F56*(O56),2)</f>
        <v>0</v>
      </c>
      <c r="L56" s="183">
        <f>ROUND(F56*(G56),2)</f>
        <v>0</v>
      </c>
      <c r="M56" s="183">
        <f>ROUND(F56*(H56),2)</f>
        <v>405.72</v>
      </c>
      <c r="N56" s="183">
        <v>10.35</v>
      </c>
      <c r="O56" s="183"/>
      <c r="P56" s="187"/>
      <c r="Q56" s="187"/>
      <c r="R56" s="187"/>
      <c r="S56" s="183">
        <f>ROUND(F56*(P56),3)</f>
        <v>0</v>
      </c>
      <c r="T56" s="184"/>
      <c r="U56" s="184"/>
      <c r="V56" s="187"/>
      <c r="Z56">
        <v>0</v>
      </c>
    </row>
    <row r="57" spans="1:26" x14ac:dyDescent="0.25">
      <c r="A57" s="161"/>
      <c r="B57" s="161"/>
      <c r="C57" s="179">
        <v>9</v>
      </c>
      <c r="D57" s="179" t="s">
        <v>82</v>
      </c>
      <c r="E57" s="161"/>
      <c r="F57" s="178"/>
      <c r="G57" s="164">
        <f>ROUND((SUM(L48:L56))/1,2)</f>
        <v>0</v>
      </c>
      <c r="H57" s="164">
        <f>ROUND((SUM(M48:M56))/1,2)</f>
        <v>4147.8999999999996</v>
      </c>
      <c r="I57" s="164">
        <f>ROUND((SUM(I48:I56))/1,2)</f>
        <v>4147.8999999999996</v>
      </c>
      <c r="J57" s="161"/>
      <c r="K57" s="161"/>
      <c r="L57" s="161">
        <f>ROUND((SUM(L48:L56))/1,2)</f>
        <v>0</v>
      </c>
      <c r="M57" s="161">
        <f>ROUND((SUM(M48:M56))/1,2)</f>
        <v>4147.8999999999996</v>
      </c>
      <c r="N57" s="161"/>
      <c r="O57" s="161"/>
      <c r="P57" s="196"/>
      <c r="Q57" s="161"/>
      <c r="R57" s="161"/>
      <c r="S57" s="196">
        <f>ROUND((SUM(S48:S56))/1,2)</f>
        <v>11.83</v>
      </c>
      <c r="T57" s="158"/>
      <c r="U57" s="158"/>
      <c r="V57" s="2">
        <f>ROUND((SUM(V48:V56))/1,2)</f>
        <v>0</v>
      </c>
      <c r="W57" s="158"/>
      <c r="X57" s="158"/>
      <c r="Y57" s="158"/>
      <c r="Z57" s="158"/>
    </row>
    <row r="58" spans="1:26" x14ac:dyDescent="0.25">
      <c r="A58" s="1"/>
      <c r="B58" s="1"/>
      <c r="C58" s="1"/>
      <c r="D58" s="1"/>
      <c r="E58" s="1"/>
      <c r="F58" s="174"/>
      <c r="G58" s="154"/>
      <c r="H58" s="154"/>
      <c r="I58" s="154"/>
      <c r="J58" s="1"/>
      <c r="K58" s="1"/>
      <c r="L58" s="1"/>
      <c r="M58" s="1"/>
      <c r="N58" s="1"/>
      <c r="O58" s="1"/>
      <c r="P58" s="1"/>
      <c r="Q58" s="1"/>
      <c r="R58" s="1"/>
      <c r="S58" s="1"/>
      <c r="V58" s="1"/>
    </row>
    <row r="59" spans="1:26" x14ac:dyDescent="0.25">
      <c r="A59" s="161"/>
      <c r="B59" s="161"/>
      <c r="C59" s="179">
        <v>99</v>
      </c>
      <c r="D59" s="179" t="s">
        <v>837</v>
      </c>
      <c r="E59" s="161"/>
      <c r="F59" s="178"/>
      <c r="G59" s="162"/>
      <c r="H59" s="162"/>
      <c r="I59" s="162"/>
      <c r="J59" s="161"/>
      <c r="K59" s="161"/>
      <c r="L59" s="161"/>
      <c r="M59" s="161"/>
      <c r="N59" s="161"/>
      <c r="O59" s="161"/>
      <c r="P59" s="161"/>
      <c r="Q59" s="161"/>
      <c r="R59" s="161"/>
      <c r="S59" s="161"/>
      <c r="T59" s="158"/>
      <c r="U59" s="158"/>
      <c r="V59" s="161"/>
      <c r="W59" s="158"/>
      <c r="X59" s="158"/>
      <c r="Y59" s="158"/>
      <c r="Z59" s="158"/>
    </row>
    <row r="60" spans="1:26" ht="35.1" customHeight="1" x14ac:dyDescent="0.25">
      <c r="A60" s="185"/>
      <c r="B60" s="180" t="s">
        <v>862</v>
      </c>
      <c r="C60" s="186" t="s">
        <v>900</v>
      </c>
      <c r="D60" s="180" t="s">
        <v>901</v>
      </c>
      <c r="E60" s="180" t="s">
        <v>290</v>
      </c>
      <c r="F60" s="181">
        <v>198.7</v>
      </c>
      <c r="G60" s="182">
        <v>0</v>
      </c>
      <c r="H60" s="182">
        <v>13.16</v>
      </c>
      <c r="I60" s="182">
        <f>ROUND(F60*(G60+H60),2)</f>
        <v>2614.89</v>
      </c>
      <c r="J60" s="180">
        <f>ROUND(F60*(N60),2)</f>
        <v>2614.89</v>
      </c>
      <c r="K60" s="183">
        <f>ROUND(F60*(O60),2)</f>
        <v>0</v>
      </c>
      <c r="L60" s="183">
        <f>ROUND(F60*(G60),2)</f>
        <v>0</v>
      </c>
      <c r="M60" s="183">
        <f>ROUND(F60*(H60),2)</f>
        <v>2614.89</v>
      </c>
      <c r="N60" s="183">
        <v>13.16</v>
      </c>
      <c r="O60" s="183"/>
      <c r="P60" s="187"/>
      <c r="Q60" s="187"/>
      <c r="R60" s="187"/>
      <c r="S60" s="183">
        <f>ROUND(F60*(P60),3)</f>
        <v>0</v>
      </c>
      <c r="T60" s="184"/>
      <c r="U60" s="184"/>
      <c r="V60" s="187"/>
      <c r="Z60">
        <v>0</v>
      </c>
    </row>
    <row r="61" spans="1:26" x14ac:dyDescent="0.25">
      <c r="A61" s="161"/>
      <c r="B61" s="161"/>
      <c r="C61" s="179">
        <v>99</v>
      </c>
      <c r="D61" s="179" t="s">
        <v>837</v>
      </c>
      <c r="E61" s="161"/>
      <c r="F61" s="178"/>
      <c r="G61" s="164">
        <f>ROUND((SUM(L59:L60))/1,2)</f>
        <v>0</v>
      </c>
      <c r="H61" s="164">
        <f>ROUND((SUM(M59:M60))/1,2)</f>
        <v>2614.89</v>
      </c>
      <c r="I61" s="164">
        <f>ROUND((SUM(I59:I60))/1,2)</f>
        <v>2614.89</v>
      </c>
      <c r="J61" s="161"/>
      <c r="K61" s="161"/>
      <c r="L61" s="161">
        <f>ROUND((SUM(L59:L60))/1,2)</f>
        <v>0</v>
      </c>
      <c r="M61" s="161">
        <f>ROUND((SUM(M59:M60))/1,2)</f>
        <v>2614.89</v>
      </c>
      <c r="N61" s="161"/>
      <c r="O61" s="161"/>
      <c r="P61" s="196"/>
      <c r="Q61" s="161"/>
      <c r="R61" s="161"/>
      <c r="S61" s="196">
        <f>ROUND((SUM(S59:S60))/1,2)</f>
        <v>0</v>
      </c>
      <c r="T61" s="158"/>
      <c r="U61" s="158"/>
      <c r="V61" s="2">
        <f>ROUND((SUM(V59:V60))/1,2)</f>
        <v>0</v>
      </c>
      <c r="W61" s="158"/>
      <c r="X61" s="158"/>
      <c r="Y61" s="158"/>
      <c r="Z61" s="158"/>
    </row>
    <row r="62" spans="1:26" x14ac:dyDescent="0.25">
      <c r="A62" s="1"/>
      <c r="B62" s="1"/>
      <c r="C62" s="1"/>
      <c r="D62" s="1"/>
      <c r="E62" s="1"/>
      <c r="F62" s="174"/>
      <c r="G62" s="154"/>
      <c r="H62" s="154"/>
      <c r="I62" s="154"/>
      <c r="J62" s="1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 x14ac:dyDescent="0.25">
      <c r="A63" s="161"/>
      <c r="B63" s="161"/>
      <c r="C63" s="161"/>
      <c r="D63" s="2" t="s">
        <v>74</v>
      </c>
      <c r="E63" s="161"/>
      <c r="F63" s="178"/>
      <c r="G63" s="164">
        <f>ROUND((SUM(L9:L62))/2,2)</f>
        <v>0</v>
      </c>
      <c r="H63" s="164">
        <f>ROUND((SUM(M9:M62))/2,2)</f>
        <v>36259.129999999997</v>
      </c>
      <c r="I63" s="164">
        <f>ROUND((SUM(I9:I62))/2,2)</f>
        <v>36259.129999999997</v>
      </c>
      <c r="J63" s="162"/>
      <c r="K63" s="161"/>
      <c r="L63" s="162">
        <f>ROUND((SUM(L9:L62))/2,2)</f>
        <v>0</v>
      </c>
      <c r="M63" s="162">
        <f>ROUND((SUM(M9:M62))/2,2)</f>
        <v>36259.129999999997</v>
      </c>
      <c r="N63" s="161"/>
      <c r="O63" s="161"/>
      <c r="P63" s="196"/>
      <c r="Q63" s="161"/>
      <c r="R63" s="161"/>
      <c r="S63" s="196">
        <f>ROUND((SUM(S9:S62))/2,2)</f>
        <v>200.11</v>
      </c>
      <c r="T63" s="158"/>
      <c r="U63" s="158"/>
      <c r="V63" s="2">
        <f>ROUND((SUM(V9:V62))/2,2)</f>
        <v>0</v>
      </c>
    </row>
    <row r="64" spans="1:26" x14ac:dyDescent="0.25">
      <c r="A64" s="1"/>
      <c r="B64" s="1"/>
      <c r="C64" s="1"/>
      <c r="D64" s="1"/>
      <c r="E64" s="1"/>
      <c r="F64" s="174"/>
      <c r="G64" s="154"/>
      <c r="H64" s="154"/>
      <c r="I64" s="154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25">
      <c r="A65" s="161"/>
      <c r="B65" s="161"/>
      <c r="C65" s="161"/>
      <c r="D65" s="2" t="s">
        <v>83</v>
      </c>
      <c r="E65" s="161"/>
      <c r="F65" s="178"/>
      <c r="G65" s="162"/>
      <c r="H65" s="162"/>
      <c r="I65" s="162"/>
      <c r="J65" s="161"/>
      <c r="K65" s="161"/>
      <c r="L65" s="161"/>
      <c r="M65" s="161"/>
      <c r="N65" s="161"/>
      <c r="O65" s="161"/>
      <c r="P65" s="161"/>
      <c r="Q65" s="161"/>
      <c r="R65" s="161"/>
      <c r="S65" s="161"/>
      <c r="T65" s="158"/>
      <c r="U65" s="158"/>
      <c r="V65" s="161"/>
      <c r="W65" s="158"/>
      <c r="X65" s="158"/>
      <c r="Y65" s="158"/>
      <c r="Z65" s="158"/>
    </row>
    <row r="66" spans="1:26" x14ac:dyDescent="0.25">
      <c r="A66" s="161"/>
      <c r="B66" s="161"/>
      <c r="C66" s="179">
        <v>767</v>
      </c>
      <c r="D66" s="179" t="s">
        <v>838</v>
      </c>
      <c r="E66" s="161"/>
      <c r="F66" s="178"/>
      <c r="G66" s="162"/>
      <c r="H66" s="162"/>
      <c r="I66" s="162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58"/>
      <c r="U66" s="158"/>
      <c r="V66" s="161"/>
      <c r="W66" s="158"/>
      <c r="X66" s="158"/>
      <c r="Y66" s="158"/>
      <c r="Z66" s="158"/>
    </row>
    <row r="67" spans="1:26" ht="35.1" customHeight="1" x14ac:dyDescent="0.25">
      <c r="A67" s="185"/>
      <c r="B67" s="180" t="s">
        <v>902</v>
      </c>
      <c r="C67" s="186" t="s">
        <v>903</v>
      </c>
      <c r="D67" s="180" t="s">
        <v>904</v>
      </c>
      <c r="E67" s="180" t="s">
        <v>171</v>
      </c>
      <c r="F67" s="181">
        <v>94.6</v>
      </c>
      <c r="G67" s="182">
        <v>0</v>
      </c>
      <c r="H67" s="182">
        <v>2.79</v>
      </c>
      <c r="I67" s="182">
        <f>ROUND(F67*(G67+H67),2)</f>
        <v>263.93</v>
      </c>
      <c r="J67" s="180">
        <f>ROUND(F67*(N67),2)</f>
        <v>263.93</v>
      </c>
      <c r="K67" s="183">
        <f>ROUND(F67*(O67),2)</f>
        <v>0</v>
      </c>
      <c r="L67" s="183">
        <f>ROUND(F67*(G67),2)</f>
        <v>0</v>
      </c>
      <c r="M67" s="183">
        <f>ROUND(F67*(H67),2)</f>
        <v>263.93</v>
      </c>
      <c r="N67" s="183">
        <v>2.79</v>
      </c>
      <c r="O67" s="183"/>
      <c r="P67" s="187"/>
      <c r="Q67" s="187"/>
      <c r="R67" s="187"/>
      <c r="S67" s="183">
        <f>ROUND(F67*(P67),3)</f>
        <v>0</v>
      </c>
      <c r="T67" s="184"/>
      <c r="U67" s="184"/>
      <c r="V67" s="187"/>
      <c r="Z67">
        <v>0</v>
      </c>
    </row>
    <row r="68" spans="1:26" ht="35.1" customHeight="1" x14ac:dyDescent="0.25">
      <c r="A68" s="185"/>
      <c r="B68" s="180" t="s">
        <v>121</v>
      </c>
      <c r="C68" s="186" t="s">
        <v>905</v>
      </c>
      <c r="D68" s="180" t="s">
        <v>906</v>
      </c>
      <c r="E68" s="180" t="s">
        <v>171</v>
      </c>
      <c r="F68" s="181">
        <v>283.8</v>
      </c>
      <c r="G68" s="182">
        <v>0</v>
      </c>
      <c r="H68" s="182">
        <v>0.25</v>
      </c>
      <c r="I68" s="182">
        <f>ROUND(F68*(G68+H68),2)</f>
        <v>70.95</v>
      </c>
      <c r="J68" s="180">
        <f>ROUND(F68*(N68),2)</f>
        <v>70.95</v>
      </c>
      <c r="K68" s="183">
        <f>ROUND(F68*(O68),2)</f>
        <v>0</v>
      </c>
      <c r="L68" s="183">
        <f>ROUND(F68*(G68),2)</f>
        <v>0</v>
      </c>
      <c r="M68" s="183">
        <f>ROUND(F68*(H68),2)</f>
        <v>70.95</v>
      </c>
      <c r="N68" s="183">
        <v>0.25</v>
      </c>
      <c r="O68" s="183"/>
      <c r="P68" s="187"/>
      <c r="Q68" s="187"/>
      <c r="R68" s="187"/>
      <c r="S68" s="183">
        <f>ROUND(F68*(P68),3)</f>
        <v>0</v>
      </c>
      <c r="T68" s="184"/>
      <c r="U68" s="184"/>
      <c r="V68" s="187"/>
      <c r="Z68">
        <v>0</v>
      </c>
    </row>
    <row r="69" spans="1:26" ht="35.1" customHeight="1" x14ac:dyDescent="0.25">
      <c r="A69" s="185"/>
      <c r="B69" s="180" t="s">
        <v>902</v>
      </c>
      <c r="C69" s="186" t="s">
        <v>907</v>
      </c>
      <c r="D69" s="180" t="s">
        <v>908</v>
      </c>
      <c r="E69" s="180" t="s">
        <v>158</v>
      </c>
      <c r="F69" s="181">
        <v>4</v>
      </c>
      <c r="G69" s="182">
        <v>0</v>
      </c>
      <c r="H69" s="182">
        <v>37.450000000000003</v>
      </c>
      <c r="I69" s="182">
        <f>ROUND(F69*(G69+H69),2)</f>
        <v>149.80000000000001</v>
      </c>
      <c r="J69" s="180">
        <f>ROUND(F69*(N69),2)</f>
        <v>149.80000000000001</v>
      </c>
      <c r="K69" s="183">
        <f>ROUND(F69*(O69),2)</f>
        <v>0</v>
      </c>
      <c r="L69" s="183">
        <f>ROUND(F69*(G69),2)</f>
        <v>0</v>
      </c>
      <c r="M69" s="183">
        <f>ROUND(F69*(H69),2)</f>
        <v>149.80000000000001</v>
      </c>
      <c r="N69" s="183">
        <v>37.450000000000003</v>
      </c>
      <c r="O69" s="183"/>
      <c r="P69" s="187"/>
      <c r="Q69" s="187"/>
      <c r="R69" s="187"/>
      <c r="S69" s="183">
        <f>ROUND(F69*(P69),3)</f>
        <v>0</v>
      </c>
      <c r="T69" s="184"/>
      <c r="U69" s="184"/>
      <c r="V69" s="187"/>
      <c r="Z69">
        <v>0</v>
      </c>
    </row>
    <row r="70" spans="1:26" ht="35.1" customHeight="1" x14ac:dyDescent="0.25">
      <c r="A70" s="185"/>
      <c r="B70" s="180" t="s">
        <v>902</v>
      </c>
      <c r="C70" s="186" t="s">
        <v>909</v>
      </c>
      <c r="D70" s="180" t="s">
        <v>910</v>
      </c>
      <c r="E70" s="180" t="s">
        <v>911</v>
      </c>
      <c r="F70" s="181">
        <v>4900</v>
      </c>
      <c r="G70" s="182">
        <v>0</v>
      </c>
      <c r="H70" s="182">
        <v>1.03</v>
      </c>
      <c r="I70" s="182">
        <f>ROUND(F70*(G70+H70),2)</f>
        <v>5047</v>
      </c>
      <c r="J70" s="180">
        <f>ROUND(F70*(N70),2)</f>
        <v>5047</v>
      </c>
      <c r="K70" s="183">
        <f>ROUND(F70*(O70),2)</f>
        <v>0</v>
      </c>
      <c r="L70" s="183">
        <f>ROUND(F70*(G70),2)</f>
        <v>0</v>
      </c>
      <c r="M70" s="183">
        <f>ROUND(F70*(H70),2)</f>
        <v>5047</v>
      </c>
      <c r="N70" s="183">
        <v>1.03</v>
      </c>
      <c r="O70" s="183"/>
      <c r="P70" s="187">
        <v>6.0000000000000002E-5</v>
      </c>
      <c r="Q70" s="187"/>
      <c r="R70" s="187">
        <v>6.0000000000000002E-5</v>
      </c>
      <c r="S70" s="183">
        <f>ROUND(F70*(P70),3)</f>
        <v>0.29399999999999998</v>
      </c>
      <c r="T70" s="184"/>
      <c r="U70" s="184"/>
      <c r="V70" s="187"/>
      <c r="Z70">
        <v>0</v>
      </c>
    </row>
    <row r="71" spans="1:26" ht="35.1" customHeight="1" x14ac:dyDescent="0.25">
      <c r="A71" s="185"/>
      <c r="B71" s="180" t="s">
        <v>912</v>
      </c>
      <c r="C71" s="186" t="s">
        <v>913</v>
      </c>
      <c r="D71" s="180" t="s">
        <v>914</v>
      </c>
      <c r="E71" s="180" t="s">
        <v>911</v>
      </c>
      <c r="F71" s="181">
        <v>2300</v>
      </c>
      <c r="G71" s="182">
        <v>0</v>
      </c>
      <c r="H71" s="182">
        <v>1.21</v>
      </c>
      <c r="I71" s="182">
        <f>ROUND(F71*(G71+H71),2)</f>
        <v>2783</v>
      </c>
      <c r="J71" s="180">
        <f>ROUND(F71*(N71),2)</f>
        <v>2783</v>
      </c>
      <c r="K71" s="183">
        <f>ROUND(F71*(O71),2)</f>
        <v>0</v>
      </c>
      <c r="L71" s="183">
        <f>ROUND(F71*(G71),2)</f>
        <v>0</v>
      </c>
      <c r="M71" s="183">
        <f>ROUND(F71*(H71),2)</f>
        <v>2783</v>
      </c>
      <c r="N71" s="183">
        <v>1.21</v>
      </c>
      <c r="O71" s="183"/>
      <c r="P71" s="187">
        <v>6.0000000000000002E-5</v>
      </c>
      <c r="Q71" s="187"/>
      <c r="R71" s="187">
        <v>6.0000000000000002E-5</v>
      </c>
      <c r="S71" s="183">
        <f>ROUND(F71*(P71),3)</f>
        <v>0.13800000000000001</v>
      </c>
      <c r="T71" s="184"/>
      <c r="U71" s="184"/>
      <c r="V71" s="187"/>
      <c r="Z71">
        <v>0</v>
      </c>
    </row>
    <row r="72" spans="1:26" ht="35.1" customHeight="1" x14ac:dyDescent="0.25">
      <c r="A72" s="185"/>
      <c r="B72" s="180" t="s">
        <v>902</v>
      </c>
      <c r="C72" s="186" t="s">
        <v>915</v>
      </c>
      <c r="D72" s="180" t="s">
        <v>916</v>
      </c>
      <c r="E72" s="180" t="s">
        <v>290</v>
      </c>
      <c r="F72" s="181">
        <v>9.6769999999999996</v>
      </c>
      <c r="G72" s="182">
        <v>0</v>
      </c>
      <c r="H72" s="182">
        <v>28.55</v>
      </c>
      <c r="I72" s="182">
        <f>ROUND(F72*(G72+H72),2)</f>
        <v>276.27999999999997</v>
      </c>
      <c r="J72" s="180">
        <f>ROUND(F72*(N72),2)</f>
        <v>276.27999999999997</v>
      </c>
      <c r="K72" s="183">
        <f>ROUND(F72*(O72),2)</f>
        <v>0</v>
      </c>
      <c r="L72" s="183">
        <f>ROUND(F72*(G72),2)</f>
        <v>0</v>
      </c>
      <c r="M72" s="183">
        <f>ROUND(F72*(H72),2)</f>
        <v>276.27999999999997</v>
      </c>
      <c r="N72" s="183">
        <v>28.55</v>
      </c>
      <c r="O72" s="183"/>
      <c r="P72" s="187"/>
      <c r="Q72" s="187"/>
      <c r="R72" s="187"/>
      <c r="S72" s="183">
        <f>ROUND(F72*(P72),3)</f>
        <v>0</v>
      </c>
      <c r="T72" s="184"/>
      <c r="U72" s="184"/>
      <c r="V72" s="187"/>
      <c r="Z72">
        <v>0</v>
      </c>
    </row>
    <row r="73" spans="1:26" x14ac:dyDescent="0.25">
      <c r="A73" s="161"/>
      <c r="B73" s="161"/>
      <c r="C73" s="179">
        <v>767</v>
      </c>
      <c r="D73" s="179" t="s">
        <v>838</v>
      </c>
      <c r="E73" s="161"/>
      <c r="F73" s="178"/>
      <c r="G73" s="164">
        <f>ROUND((SUM(L66:L72))/1,2)</f>
        <v>0</v>
      </c>
      <c r="H73" s="164">
        <f>ROUND((SUM(M66:M72))/1,2)</f>
        <v>8590.9599999999991</v>
      </c>
      <c r="I73" s="164">
        <f>ROUND((SUM(I66:I72))/1,2)</f>
        <v>8590.9599999999991</v>
      </c>
      <c r="J73" s="161"/>
      <c r="K73" s="161"/>
      <c r="L73" s="161">
        <f>ROUND((SUM(L66:L72))/1,2)</f>
        <v>0</v>
      </c>
      <c r="M73" s="161">
        <f>ROUND((SUM(M66:M72))/1,2)</f>
        <v>8590.9599999999991</v>
      </c>
      <c r="N73" s="161"/>
      <c r="O73" s="161"/>
      <c r="P73" s="196"/>
      <c r="Q73" s="161"/>
      <c r="R73" s="161"/>
      <c r="S73" s="196">
        <f>ROUND((SUM(S66:S72))/1,2)</f>
        <v>0.43</v>
      </c>
      <c r="T73" s="158"/>
      <c r="U73" s="158"/>
      <c r="V73" s="2">
        <f>ROUND((SUM(V66:V72))/1,2)</f>
        <v>0</v>
      </c>
      <c r="W73" s="158"/>
      <c r="X73" s="158"/>
      <c r="Y73" s="158"/>
      <c r="Z73" s="158"/>
    </row>
    <row r="74" spans="1:26" x14ac:dyDescent="0.25">
      <c r="A74" s="1"/>
      <c r="B74" s="1"/>
      <c r="C74" s="1"/>
      <c r="D74" s="1"/>
      <c r="E74" s="1"/>
      <c r="F74" s="174"/>
      <c r="G74" s="154"/>
      <c r="H74" s="154"/>
      <c r="I74" s="154"/>
      <c r="J74" s="1"/>
      <c r="K74" s="1"/>
      <c r="L74" s="1"/>
      <c r="M74" s="1"/>
      <c r="N74" s="1"/>
      <c r="O74" s="1"/>
      <c r="P74" s="1"/>
      <c r="Q74" s="1"/>
      <c r="R74" s="1"/>
      <c r="S74" s="1"/>
      <c r="V74" s="1"/>
    </row>
    <row r="75" spans="1:26" x14ac:dyDescent="0.25">
      <c r="A75" s="161"/>
      <c r="B75" s="161"/>
      <c r="C75" s="179">
        <v>783</v>
      </c>
      <c r="D75" s="179" t="s">
        <v>100</v>
      </c>
      <c r="E75" s="161"/>
      <c r="F75" s="178"/>
      <c r="G75" s="162"/>
      <c r="H75" s="162"/>
      <c r="I75" s="162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58"/>
      <c r="U75" s="158"/>
      <c r="V75" s="161"/>
      <c r="W75" s="158"/>
      <c r="X75" s="158"/>
      <c r="Y75" s="158"/>
      <c r="Z75" s="158"/>
    </row>
    <row r="76" spans="1:26" ht="35.1" customHeight="1" x14ac:dyDescent="0.25">
      <c r="A76" s="185"/>
      <c r="B76" s="180" t="s">
        <v>650</v>
      </c>
      <c r="C76" s="186" t="s">
        <v>917</v>
      </c>
      <c r="D76" s="180" t="s">
        <v>918</v>
      </c>
      <c r="E76" s="180" t="s">
        <v>142</v>
      </c>
      <c r="F76" s="181">
        <v>255</v>
      </c>
      <c r="G76" s="182">
        <v>0</v>
      </c>
      <c r="H76" s="182">
        <v>3.5</v>
      </c>
      <c r="I76" s="182">
        <f>ROUND(F76*(G76+H76),2)</f>
        <v>892.5</v>
      </c>
      <c r="J76" s="180">
        <f>ROUND(F76*(N76),2)</f>
        <v>892.5</v>
      </c>
      <c r="K76" s="183">
        <f>ROUND(F76*(O76),2)</f>
        <v>0</v>
      </c>
      <c r="L76" s="183">
        <f>ROUND(F76*(G76),2)</f>
        <v>0</v>
      </c>
      <c r="M76" s="183">
        <f>ROUND(F76*(H76),2)</f>
        <v>892.5</v>
      </c>
      <c r="N76" s="183">
        <v>3.5</v>
      </c>
      <c r="O76" s="183"/>
      <c r="P76" s="187">
        <v>3.8000000000000002E-4</v>
      </c>
      <c r="Q76" s="187"/>
      <c r="R76" s="187">
        <v>3.8000000000000002E-4</v>
      </c>
      <c r="S76" s="183">
        <f>ROUND(F76*(P76),3)</f>
        <v>9.7000000000000003E-2</v>
      </c>
      <c r="T76" s="184"/>
      <c r="U76" s="184"/>
      <c r="V76" s="187"/>
      <c r="Z76">
        <v>0</v>
      </c>
    </row>
    <row r="77" spans="1:26" ht="35.1" customHeight="1" x14ac:dyDescent="0.25">
      <c r="A77" s="185"/>
      <c r="B77" s="180" t="s">
        <v>650</v>
      </c>
      <c r="C77" s="186" t="s">
        <v>919</v>
      </c>
      <c r="D77" s="180" t="s">
        <v>920</v>
      </c>
      <c r="E77" s="180" t="s">
        <v>142</v>
      </c>
      <c r="F77" s="181">
        <v>255</v>
      </c>
      <c r="G77" s="182">
        <v>0</v>
      </c>
      <c r="H77" s="182">
        <v>1.25</v>
      </c>
      <c r="I77" s="182">
        <f>ROUND(F77*(G77+H77),2)</f>
        <v>318.75</v>
      </c>
      <c r="J77" s="180">
        <f>ROUND(F77*(N77),2)</f>
        <v>318.75</v>
      </c>
      <c r="K77" s="183">
        <f>ROUND(F77*(O77),2)</f>
        <v>0</v>
      </c>
      <c r="L77" s="183">
        <f>ROUND(F77*(G77),2)</f>
        <v>0</v>
      </c>
      <c r="M77" s="183">
        <f>ROUND(F77*(H77),2)</f>
        <v>318.75</v>
      </c>
      <c r="N77" s="183">
        <v>1.25</v>
      </c>
      <c r="O77" s="183"/>
      <c r="P77" s="187">
        <v>1.4999999999999999E-4</v>
      </c>
      <c r="Q77" s="187"/>
      <c r="R77" s="187">
        <v>1.4999999999999999E-4</v>
      </c>
      <c r="S77" s="183">
        <f>ROUND(F77*(P77),3)</f>
        <v>3.7999999999999999E-2</v>
      </c>
      <c r="T77" s="184"/>
      <c r="U77" s="184"/>
      <c r="V77" s="187"/>
      <c r="Z77">
        <v>0</v>
      </c>
    </row>
    <row r="78" spans="1:26" x14ac:dyDescent="0.25">
      <c r="A78" s="161"/>
      <c r="B78" s="161"/>
      <c r="C78" s="179">
        <v>783</v>
      </c>
      <c r="D78" s="179" t="s">
        <v>100</v>
      </c>
      <c r="E78" s="161"/>
      <c r="F78" s="178"/>
      <c r="G78" s="164">
        <f>ROUND((SUM(L75:L77))/1,2)</f>
        <v>0</v>
      </c>
      <c r="H78" s="164">
        <f>ROUND((SUM(M75:M77))/1,2)</f>
        <v>1211.25</v>
      </c>
      <c r="I78" s="164">
        <f>ROUND((SUM(I75:I77))/1,2)</f>
        <v>1211.25</v>
      </c>
      <c r="J78" s="161"/>
      <c r="K78" s="161"/>
      <c r="L78" s="161">
        <f>ROUND((SUM(L75:L77))/1,2)</f>
        <v>0</v>
      </c>
      <c r="M78" s="161">
        <f>ROUND((SUM(M75:M77))/1,2)</f>
        <v>1211.25</v>
      </c>
      <c r="N78" s="161"/>
      <c r="O78" s="161"/>
      <c r="P78" s="196"/>
      <c r="Q78" s="1"/>
      <c r="R78" s="1"/>
      <c r="S78" s="196">
        <f>ROUND((SUM(S75:S77))/1,2)</f>
        <v>0.14000000000000001</v>
      </c>
      <c r="T78" s="198"/>
      <c r="U78" s="198"/>
      <c r="V78" s="2">
        <f>ROUND((SUM(V75:V77))/1,2)</f>
        <v>0</v>
      </c>
    </row>
    <row r="79" spans="1:26" x14ac:dyDescent="0.25">
      <c r="A79" s="1"/>
      <c r="B79" s="1"/>
      <c r="C79" s="1"/>
      <c r="D79" s="1"/>
      <c r="E79" s="1"/>
      <c r="F79" s="174"/>
      <c r="G79" s="154"/>
      <c r="H79" s="154"/>
      <c r="I79" s="154"/>
      <c r="J79" s="1"/>
      <c r="K79" s="1"/>
      <c r="L79" s="1"/>
      <c r="M79" s="1"/>
      <c r="N79" s="1"/>
      <c r="O79" s="1"/>
      <c r="P79" s="1"/>
      <c r="Q79" s="1"/>
      <c r="R79" s="1"/>
      <c r="S79" s="1"/>
      <c r="V79" s="1"/>
    </row>
    <row r="80" spans="1:26" x14ac:dyDescent="0.25">
      <c r="A80" s="161"/>
      <c r="B80" s="161"/>
      <c r="C80" s="161"/>
      <c r="D80" s="2" t="s">
        <v>83</v>
      </c>
      <c r="E80" s="161"/>
      <c r="F80" s="178"/>
      <c r="G80" s="164">
        <f>ROUND((SUM(L65:L79))/2,2)</f>
        <v>0</v>
      </c>
      <c r="H80" s="164">
        <f>ROUND((SUM(M65:M79))/2,2)</f>
        <v>9802.2099999999991</v>
      </c>
      <c r="I80" s="164">
        <f>ROUND((SUM(I65:I79))/2,2)</f>
        <v>9802.2099999999991</v>
      </c>
      <c r="J80" s="161"/>
      <c r="K80" s="161"/>
      <c r="L80" s="161">
        <f>ROUND((SUM(L65:L79))/2,2)</f>
        <v>0</v>
      </c>
      <c r="M80" s="161">
        <f>ROUND((SUM(M65:M79))/2,2)</f>
        <v>9802.2099999999991</v>
      </c>
      <c r="N80" s="161"/>
      <c r="O80" s="161"/>
      <c r="P80" s="196"/>
      <c r="Q80" s="1"/>
      <c r="R80" s="1"/>
      <c r="S80" s="196">
        <f>ROUND((SUM(S65:S79))/2,2)</f>
        <v>0.56999999999999995</v>
      </c>
      <c r="V80" s="2">
        <f>ROUND((SUM(V65:V79))/2,2)</f>
        <v>0</v>
      </c>
    </row>
    <row r="81" spans="1:26" x14ac:dyDescent="0.25">
      <c r="A81" s="199"/>
      <c r="B81" s="199"/>
      <c r="C81" s="199"/>
      <c r="D81" s="199" t="s">
        <v>102</v>
      </c>
      <c r="E81" s="199"/>
      <c r="F81" s="200"/>
      <c r="G81" s="201">
        <f>ROUND((SUM(L9:L80))/3,2)</f>
        <v>0</v>
      </c>
      <c r="H81" s="201">
        <f>ROUND((SUM(M9:M80))/3,2)</f>
        <v>46061.34</v>
      </c>
      <c r="I81" s="201">
        <f>ROUND((SUM(I9:I80))/3,2)</f>
        <v>46061.34</v>
      </c>
      <c r="J81" s="199"/>
      <c r="K81" s="199">
        <f>ROUND((SUM(K9:K80))/3,2)</f>
        <v>0</v>
      </c>
      <c r="L81" s="199">
        <f>ROUND((SUM(L9:L80))/3,2)</f>
        <v>0</v>
      </c>
      <c r="M81" s="199">
        <f>ROUND((SUM(M9:M80))/3,2)</f>
        <v>46061.34</v>
      </c>
      <c r="N81" s="199"/>
      <c r="O81" s="199"/>
      <c r="P81" s="200"/>
      <c r="Q81" s="199"/>
      <c r="R81" s="199"/>
      <c r="S81" s="200">
        <f>ROUND((SUM(S9:S80))/3,2)</f>
        <v>200.68</v>
      </c>
      <c r="T81" s="202"/>
      <c r="U81" s="202"/>
      <c r="V81" s="199">
        <f>ROUND((SUM(V9:V80))/3,2)</f>
        <v>0</v>
      </c>
      <c r="Z81">
        <f>(SUM(Z9:Z80))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02 Oplotenie z muriva/ pletiva, brány</oddHeader>
    <oddFooter>&amp;RStrana &amp;P z &amp;N    &amp;L&amp;7Spracované systémom Systematic® Kalkulus,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384B-1284-47FA-9F40-0E11519148BF}">
  <dimension ref="A1:Z41"/>
  <sheetViews>
    <sheetView topLeftCell="A28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921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6189'!B15</f>
        <v>45280.68</v>
      </c>
      <c r="E16" s="98">
        <f>'Rekap 6189'!C15</f>
        <v>0</v>
      </c>
      <c r="F16" s="109">
        <f>'Rekap 6189'!D15</f>
        <v>45280.68</v>
      </c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>
        <f>'Rekap 6189'!B19</f>
        <v>1396.49</v>
      </c>
      <c r="E17" s="76">
        <f>'Rekap 6189'!C19</f>
        <v>0</v>
      </c>
      <c r="F17" s="81">
        <f>'Rekap 6189'!D19</f>
        <v>1396.49</v>
      </c>
      <c r="G17" s="62">
        <v>7</v>
      </c>
      <c r="H17" s="119" t="s">
        <v>43</v>
      </c>
      <c r="I17" s="129"/>
      <c r="J17" s="122">
        <f>'SO 6189'!Z49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46677.17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46677.17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6189'!K9:'SO 6189'!K48)</f>
        <v>46677.17</v>
      </c>
      <c r="J29" s="121">
        <f>ROUND(((ROUND(I29,2)*20)*1/100),2)</f>
        <v>9335.43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6189'!K9:'SO 6189'!K48)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56012.6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F84DC-EC51-410C-95F5-BABFB6826195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921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6189'!L14</f>
        <v>4992.1499999999996</v>
      </c>
      <c r="C11" s="162">
        <f>'SO 6189'!M14</f>
        <v>0</v>
      </c>
      <c r="D11" s="162">
        <f>'SO 6189'!I14</f>
        <v>4992.1499999999996</v>
      </c>
      <c r="E11" s="163">
        <f>'SO 6189'!S14</f>
        <v>0</v>
      </c>
      <c r="F11" s="163">
        <f>'SO 6189'!V14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6189'!L21</f>
        <v>10545.17</v>
      </c>
      <c r="C12" s="162">
        <f>'SO 6189'!M21</f>
        <v>0</v>
      </c>
      <c r="D12" s="162">
        <f>'SO 6189'!I21</f>
        <v>10545.17</v>
      </c>
      <c r="E12" s="163">
        <f>'SO 6189'!S21</f>
        <v>36.08</v>
      </c>
      <c r="F12" s="163">
        <f>'SO 6189'!V21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6189'!L25</f>
        <v>307.05</v>
      </c>
      <c r="C13" s="162">
        <f>'SO 6189'!M25</f>
        <v>0</v>
      </c>
      <c r="D13" s="162">
        <f>'SO 6189'!I25</f>
        <v>307.05</v>
      </c>
      <c r="E13" s="163">
        <f>'SO 6189'!S25</f>
        <v>0.56000000000000005</v>
      </c>
      <c r="F13" s="163">
        <f>'SO 6189'!V25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82</v>
      </c>
      <c r="B14" s="162">
        <f>'SO 6189'!L36</f>
        <v>29436.31</v>
      </c>
      <c r="C14" s="162">
        <f>'SO 6189'!M36</f>
        <v>0</v>
      </c>
      <c r="D14" s="162">
        <f>'SO 6189'!I36</f>
        <v>29436.31</v>
      </c>
      <c r="E14" s="163">
        <f>'SO 6189'!S36</f>
        <v>7.0000000000000007E-2</v>
      </c>
      <c r="F14" s="163">
        <f>'SO 6189'!V36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2" t="s">
        <v>74</v>
      </c>
      <c r="B15" s="164">
        <f>'SO 6189'!L38</f>
        <v>45280.68</v>
      </c>
      <c r="C15" s="164">
        <f>'SO 6189'!M38</f>
        <v>0</v>
      </c>
      <c r="D15" s="164">
        <f>'SO 6189'!I38</f>
        <v>45280.68</v>
      </c>
      <c r="E15" s="165">
        <f>'SO 6189'!S38</f>
        <v>36.71</v>
      </c>
      <c r="F15" s="165">
        <f>'SO 6189'!V38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"/>
      <c r="B16" s="154"/>
      <c r="C16" s="154"/>
      <c r="D16" s="154"/>
      <c r="E16" s="153"/>
      <c r="F16" s="153"/>
    </row>
    <row r="17" spans="1:26" x14ac:dyDescent="0.25">
      <c r="A17" s="2" t="s">
        <v>83</v>
      </c>
      <c r="B17" s="164"/>
      <c r="C17" s="162"/>
      <c r="D17" s="162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838</v>
      </c>
      <c r="B18" s="162">
        <f>'SO 6189'!L46</f>
        <v>1396.49</v>
      </c>
      <c r="C18" s="162">
        <f>'SO 6189'!M46</f>
        <v>0</v>
      </c>
      <c r="D18" s="162">
        <f>'SO 6189'!I46</f>
        <v>1396.49</v>
      </c>
      <c r="E18" s="163">
        <f>'SO 6189'!S46</f>
        <v>0</v>
      </c>
      <c r="F18" s="163">
        <f>'SO 6189'!V46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2" t="s">
        <v>83</v>
      </c>
      <c r="B19" s="164">
        <f>'SO 6189'!L48</f>
        <v>1396.49</v>
      </c>
      <c r="C19" s="164">
        <f>'SO 6189'!M48</f>
        <v>0</v>
      </c>
      <c r="D19" s="164">
        <f>'SO 6189'!I48</f>
        <v>1396.49</v>
      </c>
      <c r="E19" s="165">
        <f>'SO 6189'!S48</f>
        <v>0</v>
      </c>
      <c r="F19" s="165">
        <f>'SO 6189'!V48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"/>
      <c r="B20" s="154"/>
      <c r="C20" s="154"/>
      <c r="D20" s="154"/>
      <c r="E20" s="153"/>
      <c r="F20" s="153"/>
    </row>
    <row r="21" spans="1:26" x14ac:dyDescent="0.25">
      <c r="A21" s="2" t="s">
        <v>102</v>
      </c>
      <c r="B21" s="164">
        <f>'SO 6189'!L49</f>
        <v>46677.17</v>
      </c>
      <c r="C21" s="164">
        <f>'SO 6189'!M49</f>
        <v>0</v>
      </c>
      <c r="D21" s="164">
        <f>'SO 6189'!I49</f>
        <v>46677.17</v>
      </c>
      <c r="E21" s="165">
        <f>'SO 6189'!S49</f>
        <v>36.71</v>
      </c>
      <c r="F21" s="165">
        <f>'SO 6189'!V49</f>
        <v>0</v>
      </c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"/>
      <c r="B22" s="154"/>
      <c r="C22" s="154"/>
      <c r="D22" s="154"/>
      <c r="E22" s="153"/>
      <c r="F22" s="153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CE643-B7D1-4FDC-93E7-FD620AAE0E17}">
  <dimension ref="A1:Z49"/>
  <sheetViews>
    <sheetView workbookViewId="0">
      <pane ySplit="8" topLeftCell="A30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921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5"/>
      <c r="B11" s="180" t="s">
        <v>115</v>
      </c>
      <c r="C11" s="186" t="s">
        <v>922</v>
      </c>
      <c r="D11" s="180" t="s">
        <v>923</v>
      </c>
      <c r="E11" s="180" t="s">
        <v>924</v>
      </c>
      <c r="F11" s="181">
        <v>17.28</v>
      </c>
      <c r="G11" s="182">
        <v>14.3</v>
      </c>
      <c r="H11" s="182">
        <v>0</v>
      </c>
      <c r="I11" s="182">
        <f>ROUND(F11*(G11+H11),2)</f>
        <v>247.1</v>
      </c>
      <c r="J11" s="180">
        <f>ROUND(F11*(N11),2)</f>
        <v>247.1</v>
      </c>
      <c r="K11" s="183">
        <f>ROUND(F11*(O11),2)</f>
        <v>0</v>
      </c>
      <c r="L11" s="183">
        <f>ROUND(F11*(G11),2)</f>
        <v>247.1</v>
      </c>
      <c r="M11" s="183">
        <f>ROUND(F11*(H11),2)</f>
        <v>0</v>
      </c>
      <c r="N11" s="183">
        <v>14.3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24.95" customHeight="1" x14ac:dyDescent="0.25">
      <c r="A12" s="185"/>
      <c r="B12" s="180" t="s">
        <v>115</v>
      </c>
      <c r="C12" s="186" t="s">
        <v>925</v>
      </c>
      <c r="D12" s="180" t="s">
        <v>926</v>
      </c>
      <c r="E12" s="180" t="s">
        <v>924</v>
      </c>
      <c r="F12" s="181">
        <v>102.72</v>
      </c>
      <c r="G12" s="182">
        <v>1.85</v>
      </c>
      <c r="H12" s="182">
        <v>0</v>
      </c>
      <c r="I12" s="182">
        <f>ROUND(F12*(G12+H12),2)</f>
        <v>190.03</v>
      </c>
      <c r="J12" s="180">
        <f>ROUND(F12*(N12),2)</f>
        <v>190.03</v>
      </c>
      <c r="K12" s="183">
        <f>ROUND(F12*(O12),2)</f>
        <v>0</v>
      </c>
      <c r="L12" s="183">
        <f>ROUND(F12*(G12),2)</f>
        <v>190.03</v>
      </c>
      <c r="M12" s="183">
        <f>ROUND(F12*(H12),2)</f>
        <v>0</v>
      </c>
      <c r="N12" s="183">
        <v>1.85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24.95" customHeight="1" x14ac:dyDescent="0.25">
      <c r="A13" s="185"/>
      <c r="B13" s="180" t="s">
        <v>143</v>
      </c>
      <c r="C13" s="186" t="s">
        <v>927</v>
      </c>
      <c r="D13" s="180" t="s">
        <v>928</v>
      </c>
      <c r="E13" s="180" t="s">
        <v>506</v>
      </c>
      <c r="F13" s="181">
        <v>89</v>
      </c>
      <c r="G13" s="182">
        <v>51.18</v>
      </c>
      <c r="H13" s="182">
        <v>0</v>
      </c>
      <c r="I13" s="182">
        <f>ROUND(F13*(G13+H13),2)</f>
        <v>4555.0200000000004</v>
      </c>
      <c r="J13" s="180">
        <f>ROUND(F13*(N13),2)</f>
        <v>4555.0200000000004</v>
      </c>
      <c r="K13" s="183">
        <f>ROUND(F13*(O13),2)</f>
        <v>0</v>
      </c>
      <c r="L13" s="183">
        <f>ROUND(F13*(G13),2)</f>
        <v>4555.0200000000004</v>
      </c>
      <c r="M13" s="183">
        <f>ROUND(F13*(H13),2)</f>
        <v>0</v>
      </c>
      <c r="N13" s="183">
        <v>51.18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x14ac:dyDescent="0.25">
      <c r="A14" s="161"/>
      <c r="B14" s="161"/>
      <c r="C14" s="179">
        <v>1</v>
      </c>
      <c r="D14" s="179" t="s">
        <v>75</v>
      </c>
      <c r="E14" s="161"/>
      <c r="F14" s="178"/>
      <c r="G14" s="164">
        <f>ROUND((SUM(L10:L13))/1,2)</f>
        <v>4992.1499999999996</v>
      </c>
      <c r="H14" s="164">
        <f>ROUND((SUM(M10:M13))/1,2)</f>
        <v>0</v>
      </c>
      <c r="I14" s="164">
        <f>ROUND((SUM(I10:I13))/1,2)</f>
        <v>4992.1499999999996</v>
      </c>
      <c r="J14" s="161"/>
      <c r="K14" s="161"/>
      <c r="L14" s="161">
        <f>ROUND((SUM(L10:L13))/1,2)</f>
        <v>4992.1499999999996</v>
      </c>
      <c r="M14" s="161">
        <f>ROUND((SUM(M10:M13))/1,2)</f>
        <v>0</v>
      </c>
      <c r="N14" s="161"/>
      <c r="O14" s="161"/>
      <c r="P14" s="196"/>
      <c r="Q14" s="161"/>
      <c r="R14" s="161"/>
      <c r="S14" s="196">
        <f>ROUND((SUM(S10:S13))/1,2)</f>
        <v>0</v>
      </c>
      <c r="T14" s="158"/>
      <c r="U14" s="158"/>
      <c r="V14" s="2">
        <f>ROUND((SUM(V10:V13))/1,2)</f>
        <v>0</v>
      </c>
      <c r="W14" s="158"/>
      <c r="X14" s="158"/>
      <c r="Y14" s="158"/>
      <c r="Z14" s="158"/>
    </row>
    <row r="15" spans="1:26" x14ac:dyDescent="0.25">
      <c r="A15" s="1"/>
      <c r="B15" s="1"/>
      <c r="C15" s="1"/>
      <c r="D15" s="1"/>
      <c r="E15" s="1"/>
      <c r="F15" s="174"/>
      <c r="G15" s="154"/>
      <c r="H15" s="154"/>
      <c r="I15" s="154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25">
      <c r="A16" s="161"/>
      <c r="B16" s="161"/>
      <c r="C16" s="179">
        <v>2</v>
      </c>
      <c r="D16" s="179" t="s">
        <v>76</v>
      </c>
      <c r="E16" s="161"/>
      <c r="F16" s="178"/>
      <c r="G16" s="162"/>
      <c r="H16" s="162"/>
      <c r="I16" s="162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58"/>
      <c r="U16" s="158"/>
      <c r="V16" s="161"/>
      <c r="W16" s="158"/>
      <c r="X16" s="158"/>
      <c r="Y16" s="158"/>
      <c r="Z16" s="158"/>
    </row>
    <row r="17" spans="1:26" ht="24.95" customHeight="1" x14ac:dyDescent="0.25">
      <c r="A17" s="185"/>
      <c r="B17" s="180" t="s">
        <v>121</v>
      </c>
      <c r="C17" s="186" t="s">
        <v>929</v>
      </c>
      <c r="D17" s="180" t="s">
        <v>930</v>
      </c>
      <c r="E17" s="180" t="s">
        <v>924</v>
      </c>
      <c r="F17" s="181">
        <v>85.44</v>
      </c>
      <c r="G17" s="182">
        <v>96.19</v>
      </c>
      <c r="H17" s="182">
        <v>0</v>
      </c>
      <c r="I17" s="182">
        <f>ROUND(F17*(G17+H17),2)</f>
        <v>8218.4699999999993</v>
      </c>
      <c r="J17" s="180">
        <f>ROUND(F17*(N17),2)</f>
        <v>8218.4699999999993</v>
      </c>
      <c r="K17" s="183">
        <f>ROUND(F17*(O17),2)</f>
        <v>0</v>
      </c>
      <c r="L17" s="183">
        <f>ROUND(F17*(G17),2)</f>
        <v>8218.4699999999993</v>
      </c>
      <c r="M17" s="183">
        <f>ROUND(F17*(H17),2)</f>
        <v>0</v>
      </c>
      <c r="N17" s="183">
        <v>96.19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24.95" customHeight="1" x14ac:dyDescent="0.25">
      <c r="A18" s="185"/>
      <c r="B18" s="180" t="s">
        <v>205</v>
      </c>
      <c r="C18" s="186" t="s">
        <v>931</v>
      </c>
      <c r="D18" s="180" t="s">
        <v>932</v>
      </c>
      <c r="E18" s="180" t="s">
        <v>924</v>
      </c>
      <c r="F18" s="181">
        <v>17.28</v>
      </c>
      <c r="G18" s="182">
        <v>129.49</v>
      </c>
      <c r="H18" s="182">
        <v>0</v>
      </c>
      <c r="I18" s="182">
        <f>ROUND(F18*(G18+H18),2)</f>
        <v>2237.59</v>
      </c>
      <c r="J18" s="180">
        <f>ROUND(F18*(N18),2)</f>
        <v>2237.59</v>
      </c>
      <c r="K18" s="183">
        <f>ROUND(F18*(O18),2)</f>
        <v>0</v>
      </c>
      <c r="L18" s="183">
        <f>ROUND(F18*(G18),2)</f>
        <v>2237.59</v>
      </c>
      <c r="M18" s="183">
        <f>ROUND(F18*(H18),2)</f>
        <v>0</v>
      </c>
      <c r="N18" s="183">
        <v>129.49</v>
      </c>
      <c r="O18" s="183"/>
      <c r="P18" s="187">
        <v>2.0876700000000001</v>
      </c>
      <c r="Q18" s="187"/>
      <c r="R18" s="187">
        <v>2.0876700000000001</v>
      </c>
      <c r="S18" s="183">
        <f>ROUND(F18*(P18),3)</f>
        <v>36.075000000000003</v>
      </c>
      <c r="T18" s="184"/>
      <c r="U18" s="184"/>
      <c r="V18" s="187"/>
      <c r="Z18">
        <v>0</v>
      </c>
    </row>
    <row r="19" spans="1:26" ht="24.95" customHeight="1" x14ac:dyDescent="0.25">
      <c r="A19" s="185"/>
      <c r="B19" s="180" t="s">
        <v>205</v>
      </c>
      <c r="C19" s="186" t="s">
        <v>933</v>
      </c>
      <c r="D19" s="180" t="s">
        <v>934</v>
      </c>
      <c r="E19" s="180" t="s">
        <v>935</v>
      </c>
      <c r="F19" s="181">
        <v>8.16</v>
      </c>
      <c r="G19" s="182">
        <v>9.1300000000000008</v>
      </c>
      <c r="H19" s="182">
        <v>0</v>
      </c>
      <c r="I19" s="182">
        <f>ROUND(F19*(G19+H19),2)</f>
        <v>74.5</v>
      </c>
      <c r="J19" s="180">
        <f>ROUND(F19*(N19),2)</f>
        <v>74.5</v>
      </c>
      <c r="K19" s="183">
        <f>ROUND(F19*(O19),2)</f>
        <v>0</v>
      </c>
      <c r="L19" s="183">
        <f>ROUND(F19*(G19),2)</f>
        <v>74.5</v>
      </c>
      <c r="M19" s="183">
        <f>ROUND(F19*(H19),2)</f>
        <v>0</v>
      </c>
      <c r="N19" s="183">
        <v>9.1300000000000008</v>
      </c>
      <c r="O19" s="183"/>
      <c r="P19" s="187">
        <v>6.7000000000000002E-4</v>
      </c>
      <c r="Q19" s="187"/>
      <c r="R19" s="187">
        <v>6.7000000000000002E-4</v>
      </c>
      <c r="S19" s="183">
        <f>ROUND(F19*(P19),3)</f>
        <v>5.0000000000000001E-3</v>
      </c>
      <c r="T19" s="184"/>
      <c r="U19" s="184"/>
      <c r="V19" s="187"/>
      <c r="Z19">
        <v>0</v>
      </c>
    </row>
    <row r="20" spans="1:26" ht="24.95" customHeight="1" x14ac:dyDescent="0.25">
      <c r="A20" s="185"/>
      <c r="B20" s="180" t="s">
        <v>205</v>
      </c>
      <c r="C20" s="186" t="s">
        <v>936</v>
      </c>
      <c r="D20" s="180" t="s">
        <v>937</v>
      </c>
      <c r="E20" s="180" t="s">
        <v>935</v>
      </c>
      <c r="F20" s="181">
        <v>8.16</v>
      </c>
      <c r="G20" s="182">
        <v>1.79</v>
      </c>
      <c r="H20" s="182">
        <v>0</v>
      </c>
      <c r="I20" s="182">
        <f>ROUND(F20*(G20+H20),2)</f>
        <v>14.61</v>
      </c>
      <c r="J20" s="180">
        <f>ROUND(F20*(N20),2)</f>
        <v>14.61</v>
      </c>
      <c r="K20" s="183">
        <f>ROUND(F20*(O20),2)</f>
        <v>0</v>
      </c>
      <c r="L20" s="183">
        <f>ROUND(F20*(G20),2)</f>
        <v>14.61</v>
      </c>
      <c r="M20" s="183">
        <f>ROUND(F20*(H20),2)</f>
        <v>0</v>
      </c>
      <c r="N20" s="183">
        <v>1.79</v>
      </c>
      <c r="O20" s="183"/>
      <c r="P20" s="187"/>
      <c r="Q20" s="187"/>
      <c r="R20" s="187"/>
      <c r="S20" s="183">
        <f>ROUND(F20*(P20),3)</f>
        <v>0</v>
      </c>
      <c r="T20" s="184"/>
      <c r="U20" s="184"/>
      <c r="V20" s="187"/>
      <c r="Z20">
        <v>0</v>
      </c>
    </row>
    <row r="21" spans="1:26" x14ac:dyDescent="0.25">
      <c r="A21" s="161"/>
      <c r="B21" s="161"/>
      <c r="C21" s="179">
        <v>2</v>
      </c>
      <c r="D21" s="179" t="s">
        <v>76</v>
      </c>
      <c r="E21" s="161"/>
      <c r="F21" s="178"/>
      <c r="G21" s="164">
        <f>ROUND((SUM(L16:L20))/1,2)</f>
        <v>10545.17</v>
      </c>
      <c r="H21" s="164">
        <f>ROUND((SUM(M16:M20))/1,2)</f>
        <v>0</v>
      </c>
      <c r="I21" s="164">
        <f>ROUND((SUM(I16:I20))/1,2)</f>
        <v>10545.17</v>
      </c>
      <c r="J21" s="161"/>
      <c r="K21" s="161"/>
      <c r="L21" s="161">
        <f>ROUND((SUM(L16:L20))/1,2)</f>
        <v>10545.17</v>
      </c>
      <c r="M21" s="161">
        <f>ROUND((SUM(M16:M20))/1,2)</f>
        <v>0</v>
      </c>
      <c r="N21" s="161"/>
      <c r="O21" s="161"/>
      <c r="P21" s="196"/>
      <c r="Q21" s="161"/>
      <c r="R21" s="161"/>
      <c r="S21" s="196">
        <f>ROUND((SUM(S16:S20))/1,2)</f>
        <v>36.08</v>
      </c>
      <c r="T21" s="158"/>
      <c r="U21" s="158"/>
      <c r="V21" s="2">
        <f>ROUND((SUM(V16:V20))/1,2)</f>
        <v>0</v>
      </c>
      <c r="W21" s="158"/>
      <c r="X21" s="158"/>
      <c r="Y21" s="158"/>
      <c r="Z21" s="158"/>
    </row>
    <row r="22" spans="1:26" x14ac:dyDescent="0.25">
      <c r="A22" s="1"/>
      <c r="B22" s="1"/>
      <c r="C22" s="1"/>
      <c r="D22" s="1"/>
      <c r="E22" s="1"/>
      <c r="F22" s="174"/>
      <c r="G22" s="154"/>
      <c r="H22" s="154"/>
      <c r="I22" s="154"/>
      <c r="J22" s="1"/>
      <c r="K22" s="1"/>
      <c r="L22" s="1"/>
      <c r="M22" s="1"/>
      <c r="N22" s="1"/>
      <c r="O22" s="1"/>
      <c r="P22" s="1"/>
      <c r="Q22" s="1"/>
      <c r="R22" s="1"/>
      <c r="S22" s="1"/>
      <c r="V22" s="1"/>
    </row>
    <row r="23" spans="1:26" x14ac:dyDescent="0.25">
      <c r="A23" s="161"/>
      <c r="B23" s="161"/>
      <c r="C23" s="179">
        <v>3</v>
      </c>
      <c r="D23" s="179" t="s">
        <v>77</v>
      </c>
      <c r="E23" s="161"/>
      <c r="F23" s="178"/>
      <c r="G23" s="162"/>
      <c r="H23" s="162"/>
      <c r="I23" s="162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58"/>
      <c r="U23" s="158"/>
      <c r="V23" s="161"/>
      <c r="W23" s="158"/>
      <c r="X23" s="158"/>
      <c r="Y23" s="158"/>
      <c r="Z23" s="158"/>
    </row>
    <row r="24" spans="1:26" ht="24.95" customHeight="1" x14ac:dyDescent="0.25">
      <c r="A24" s="185"/>
      <c r="B24" s="180" t="s">
        <v>862</v>
      </c>
      <c r="C24" s="186" t="s">
        <v>867</v>
      </c>
      <c r="D24" s="180" t="s">
        <v>938</v>
      </c>
      <c r="E24" s="180" t="s">
        <v>506</v>
      </c>
      <c r="F24" s="181">
        <v>89</v>
      </c>
      <c r="G24" s="182">
        <v>3.45</v>
      </c>
      <c r="H24" s="182">
        <v>0</v>
      </c>
      <c r="I24" s="182">
        <f>ROUND(F24*(G24+H24),2)</f>
        <v>307.05</v>
      </c>
      <c r="J24" s="180">
        <f>ROUND(F24*(N24),2)</f>
        <v>307.05</v>
      </c>
      <c r="K24" s="183">
        <f>ROUND(F24*(O24),2)</f>
        <v>0</v>
      </c>
      <c r="L24" s="183">
        <f>ROUND(F24*(G24),2)</f>
        <v>307.05</v>
      </c>
      <c r="M24" s="183">
        <f>ROUND(F24*(H24),2)</f>
        <v>0</v>
      </c>
      <c r="N24" s="183">
        <v>3.45</v>
      </c>
      <c r="O24" s="183"/>
      <c r="P24" s="187">
        <v>6.3400000000000001E-3</v>
      </c>
      <c r="Q24" s="187"/>
      <c r="R24" s="187">
        <v>6.3400000000000001E-3</v>
      </c>
      <c r="S24" s="183">
        <f>ROUND(F24*(P24),3)</f>
        <v>0.56399999999999995</v>
      </c>
      <c r="T24" s="184"/>
      <c r="U24" s="184"/>
      <c r="V24" s="187"/>
      <c r="Z24">
        <v>0</v>
      </c>
    </row>
    <row r="25" spans="1:26" x14ac:dyDescent="0.25">
      <c r="A25" s="161"/>
      <c r="B25" s="161"/>
      <c r="C25" s="179">
        <v>3</v>
      </c>
      <c r="D25" s="179" t="s">
        <v>77</v>
      </c>
      <c r="E25" s="161"/>
      <c r="F25" s="178"/>
      <c r="G25" s="164">
        <f>ROUND((SUM(L23:L24))/1,2)</f>
        <v>307.05</v>
      </c>
      <c r="H25" s="164">
        <f>ROUND((SUM(M23:M24))/1,2)</f>
        <v>0</v>
      </c>
      <c r="I25" s="164">
        <f>ROUND((SUM(I23:I24))/1,2)</f>
        <v>307.05</v>
      </c>
      <c r="J25" s="161"/>
      <c r="K25" s="161"/>
      <c r="L25" s="161">
        <f>ROUND((SUM(L23:L24))/1,2)</f>
        <v>307.05</v>
      </c>
      <c r="M25" s="161">
        <f>ROUND((SUM(M23:M24))/1,2)</f>
        <v>0</v>
      </c>
      <c r="N25" s="161"/>
      <c r="O25" s="161"/>
      <c r="P25" s="196"/>
      <c r="Q25" s="161"/>
      <c r="R25" s="161"/>
      <c r="S25" s="196">
        <f>ROUND((SUM(S23:S24))/1,2)</f>
        <v>0.56000000000000005</v>
      </c>
      <c r="T25" s="158"/>
      <c r="U25" s="158"/>
      <c r="V25" s="2">
        <f>ROUND((SUM(V23:V24))/1,2)</f>
        <v>0</v>
      </c>
      <c r="W25" s="158"/>
      <c r="X25" s="158"/>
      <c r="Y25" s="158"/>
      <c r="Z25" s="158"/>
    </row>
    <row r="26" spans="1:26" x14ac:dyDescent="0.25">
      <c r="A26" s="1"/>
      <c r="B26" s="1"/>
      <c r="C26" s="1"/>
      <c r="D26" s="1"/>
      <c r="E26" s="1"/>
      <c r="F26" s="174"/>
      <c r="G26" s="154"/>
      <c r="H26" s="154"/>
      <c r="I26" s="154"/>
      <c r="J26" s="1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61"/>
      <c r="B27" s="161"/>
      <c r="C27" s="179">
        <v>9</v>
      </c>
      <c r="D27" s="179" t="s">
        <v>82</v>
      </c>
      <c r="E27" s="161"/>
      <c r="F27" s="178"/>
      <c r="G27" s="162"/>
      <c r="H27" s="162"/>
      <c r="I27" s="162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58"/>
      <c r="U27" s="158"/>
      <c r="V27" s="161"/>
      <c r="W27" s="158"/>
      <c r="X27" s="158"/>
      <c r="Y27" s="158"/>
      <c r="Z27" s="158"/>
    </row>
    <row r="28" spans="1:26" ht="24.95" customHeight="1" x14ac:dyDescent="0.25">
      <c r="A28" s="185"/>
      <c r="B28" s="180" t="s">
        <v>121</v>
      </c>
      <c r="C28" s="186" t="s">
        <v>939</v>
      </c>
      <c r="D28" s="180" t="s">
        <v>940</v>
      </c>
      <c r="E28" s="180" t="s">
        <v>506</v>
      </c>
      <c r="F28" s="181">
        <v>12</v>
      </c>
      <c r="G28" s="182">
        <v>1165.46</v>
      </c>
      <c r="H28" s="182">
        <v>0</v>
      </c>
      <c r="I28" s="182">
        <f>ROUND(F28*(G28+H28),2)</f>
        <v>13985.52</v>
      </c>
      <c r="J28" s="180">
        <f>ROUND(F28*(N28),2)</f>
        <v>13985.52</v>
      </c>
      <c r="K28" s="183">
        <f>ROUND(F28*(O28),2)</f>
        <v>0</v>
      </c>
      <c r="L28" s="183">
        <f>ROUND(F28*(G28),2)</f>
        <v>13985.52</v>
      </c>
      <c r="M28" s="183">
        <f>ROUND(F28*(H28),2)</f>
        <v>0</v>
      </c>
      <c r="N28" s="183">
        <v>1165.46</v>
      </c>
      <c r="O28" s="183"/>
      <c r="P28" s="187"/>
      <c r="Q28" s="187"/>
      <c r="R28" s="187"/>
      <c r="S28" s="183">
        <f>ROUND(F28*(P28),3)</f>
        <v>0</v>
      </c>
      <c r="T28" s="184"/>
      <c r="U28" s="184"/>
      <c r="V28" s="187"/>
      <c r="Z28">
        <v>0</v>
      </c>
    </row>
    <row r="29" spans="1:26" ht="24.95" customHeight="1" x14ac:dyDescent="0.25">
      <c r="A29" s="185"/>
      <c r="B29" s="180" t="s">
        <v>121</v>
      </c>
      <c r="C29" s="186" t="s">
        <v>941</v>
      </c>
      <c r="D29" s="180" t="s">
        <v>942</v>
      </c>
      <c r="E29" s="180" t="s">
        <v>506</v>
      </c>
      <c r="F29" s="181">
        <v>89</v>
      </c>
      <c r="G29" s="182">
        <v>32.68</v>
      </c>
      <c r="H29" s="182">
        <v>0</v>
      </c>
      <c r="I29" s="182">
        <f>ROUND(F29*(G29+H29),2)</f>
        <v>2908.52</v>
      </c>
      <c r="J29" s="180">
        <f>ROUND(F29*(N29),2)</f>
        <v>2908.52</v>
      </c>
      <c r="K29" s="183">
        <f>ROUND(F29*(O29),2)</f>
        <v>0</v>
      </c>
      <c r="L29" s="183">
        <f>ROUND(F29*(G29),2)</f>
        <v>2908.52</v>
      </c>
      <c r="M29" s="183">
        <f>ROUND(F29*(H29),2)</f>
        <v>0</v>
      </c>
      <c r="N29" s="183">
        <v>32.68</v>
      </c>
      <c r="O29" s="183"/>
      <c r="P29" s="187"/>
      <c r="Q29" s="187"/>
      <c r="R29" s="187"/>
      <c r="S29" s="183">
        <f>ROUND(F29*(P29),3)</f>
        <v>0</v>
      </c>
      <c r="T29" s="184"/>
      <c r="U29" s="184"/>
      <c r="V29" s="187"/>
      <c r="Z29">
        <v>0</v>
      </c>
    </row>
    <row r="30" spans="1:26" ht="24.95" customHeight="1" x14ac:dyDescent="0.25">
      <c r="A30" s="185"/>
      <c r="B30" s="180" t="s">
        <v>121</v>
      </c>
      <c r="C30" s="186" t="s">
        <v>943</v>
      </c>
      <c r="D30" s="180" t="s">
        <v>944</v>
      </c>
      <c r="E30" s="180" t="s">
        <v>506</v>
      </c>
      <c r="F30" s="181">
        <v>60</v>
      </c>
      <c r="G30" s="182">
        <v>18.5</v>
      </c>
      <c r="H30" s="182">
        <v>0</v>
      </c>
      <c r="I30" s="182">
        <f>ROUND(F30*(G30+H30),2)</f>
        <v>1110</v>
      </c>
      <c r="J30" s="180">
        <f>ROUND(F30*(N30),2)</f>
        <v>1110</v>
      </c>
      <c r="K30" s="183">
        <f>ROUND(F30*(O30),2)</f>
        <v>0</v>
      </c>
      <c r="L30" s="183">
        <f>ROUND(F30*(G30),2)</f>
        <v>1110</v>
      </c>
      <c r="M30" s="183">
        <f>ROUND(F30*(H30),2)</f>
        <v>0</v>
      </c>
      <c r="N30" s="183">
        <v>18.5</v>
      </c>
      <c r="O30" s="183"/>
      <c r="P30" s="187"/>
      <c r="Q30" s="187"/>
      <c r="R30" s="187"/>
      <c r="S30" s="183">
        <f>ROUND(F30*(P30),3)</f>
        <v>0</v>
      </c>
      <c r="T30" s="184"/>
      <c r="U30" s="184"/>
      <c r="V30" s="187"/>
      <c r="Z30">
        <v>0</v>
      </c>
    </row>
    <row r="31" spans="1:26" ht="24.95" customHeight="1" x14ac:dyDescent="0.25">
      <c r="A31" s="185"/>
      <c r="B31" s="180" t="s">
        <v>862</v>
      </c>
      <c r="C31" s="186" t="s">
        <v>945</v>
      </c>
      <c r="D31" s="180" t="s">
        <v>946</v>
      </c>
      <c r="E31" s="180" t="s">
        <v>506</v>
      </c>
      <c r="F31" s="181">
        <v>1</v>
      </c>
      <c r="G31" s="182">
        <v>148</v>
      </c>
      <c r="H31" s="182">
        <v>0</v>
      </c>
      <c r="I31" s="182">
        <f>ROUND(F31*(G31+H31),2)</f>
        <v>148</v>
      </c>
      <c r="J31" s="180">
        <f>ROUND(F31*(N31),2)</f>
        <v>148</v>
      </c>
      <c r="K31" s="183">
        <f>ROUND(F31*(O31),2)</f>
        <v>0</v>
      </c>
      <c r="L31" s="183">
        <f>ROUND(F31*(G31),2)</f>
        <v>148</v>
      </c>
      <c r="M31" s="183">
        <f>ROUND(F31*(H31),2)</f>
        <v>0</v>
      </c>
      <c r="N31" s="183">
        <v>148</v>
      </c>
      <c r="O31" s="183"/>
      <c r="P31" s="187">
        <v>1.1169999999999999E-2</v>
      </c>
      <c r="Q31" s="187"/>
      <c r="R31" s="187">
        <v>1.1169999999999999E-2</v>
      </c>
      <c r="S31" s="183">
        <f>ROUND(F31*(P31),3)</f>
        <v>1.0999999999999999E-2</v>
      </c>
      <c r="T31" s="184"/>
      <c r="U31" s="184"/>
      <c r="V31" s="187"/>
      <c r="Z31">
        <v>0</v>
      </c>
    </row>
    <row r="32" spans="1:26" ht="24.95" customHeight="1" x14ac:dyDescent="0.25">
      <c r="A32" s="185"/>
      <c r="B32" s="180" t="s">
        <v>121</v>
      </c>
      <c r="C32" s="186" t="s">
        <v>947</v>
      </c>
      <c r="D32" s="180" t="s">
        <v>948</v>
      </c>
      <c r="E32" s="180" t="s">
        <v>149</v>
      </c>
      <c r="F32" s="181">
        <v>1</v>
      </c>
      <c r="G32" s="182">
        <v>8542.49</v>
      </c>
      <c r="H32" s="182">
        <v>0</v>
      </c>
      <c r="I32" s="182">
        <f>ROUND(F32*(G32+H32),2)</f>
        <v>8542.49</v>
      </c>
      <c r="J32" s="180">
        <f>ROUND(F32*(N32),2)</f>
        <v>8542.49</v>
      </c>
      <c r="K32" s="183">
        <f>ROUND(F32*(O32),2)</f>
        <v>0</v>
      </c>
      <c r="L32" s="183">
        <f>ROUND(F32*(G32),2)</f>
        <v>8542.49</v>
      </c>
      <c r="M32" s="183">
        <f>ROUND(F32*(H32),2)</f>
        <v>0</v>
      </c>
      <c r="N32" s="183">
        <v>8542.49</v>
      </c>
      <c r="O32" s="183"/>
      <c r="P32" s="187"/>
      <c r="Q32" s="187"/>
      <c r="R32" s="187"/>
      <c r="S32" s="183">
        <f>ROUND(F32*(P32),3)</f>
        <v>0</v>
      </c>
      <c r="T32" s="184"/>
      <c r="U32" s="184"/>
      <c r="V32" s="187"/>
      <c r="Z32">
        <v>0</v>
      </c>
    </row>
    <row r="33" spans="1:26" ht="24.95" customHeight="1" x14ac:dyDescent="0.25">
      <c r="A33" s="185"/>
      <c r="B33" s="180" t="s">
        <v>121</v>
      </c>
      <c r="C33" s="186" t="s">
        <v>949</v>
      </c>
      <c r="D33" s="180" t="s">
        <v>950</v>
      </c>
      <c r="E33" s="180" t="s">
        <v>149</v>
      </c>
      <c r="F33" s="181">
        <v>1</v>
      </c>
      <c r="G33" s="182">
        <v>1405.96</v>
      </c>
      <c r="H33" s="182">
        <v>0</v>
      </c>
      <c r="I33" s="182">
        <f>ROUND(F33*(G33+H33),2)</f>
        <v>1405.96</v>
      </c>
      <c r="J33" s="180">
        <f>ROUND(F33*(N33),2)</f>
        <v>1405.96</v>
      </c>
      <c r="K33" s="183">
        <f>ROUND(F33*(O33),2)</f>
        <v>0</v>
      </c>
      <c r="L33" s="183">
        <f>ROUND(F33*(G33),2)</f>
        <v>1405.96</v>
      </c>
      <c r="M33" s="183">
        <f>ROUND(F33*(H33),2)</f>
        <v>0</v>
      </c>
      <c r="N33" s="183">
        <v>1405.96</v>
      </c>
      <c r="O33" s="183"/>
      <c r="P33" s="187"/>
      <c r="Q33" s="187"/>
      <c r="R33" s="187"/>
      <c r="S33" s="183">
        <f>ROUND(F33*(P33),3)</f>
        <v>0</v>
      </c>
      <c r="T33" s="184"/>
      <c r="U33" s="184"/>
      <c r="V33" s="187"/>
      <c r="Z33">
        <v>0</v>
      </c>
    </row>
    <row r="34" spans="1:26" ht="24.95" customHeight="1" x14ac:dyDescent="0.25">
      <c r="A34" s="185"/>
      <c r="B34" s="180" t="s">
        <v>862</v>
      </c>
      <c r="C34" s="186" t="s">
        <v>951</v>
      </c>
      <c r="D34" s="180" t="s">
        <v>952</v>
      </c>
      <c r="E34" s="180" t="s">
        <v>506</v>
      </c>
      <c r="F34" s="181">
        <v>2</v>
      </c>
      <c r="G34" s="182">
        <v>308.32</v>
      </c>
      <c r="H34" s="182">
        <v>0</v>
      </c>
      <c r="I34" s="182">
        <f>ROUND(F34*(G34+H34),2)</f>
        <v>616.64</v>
      </c>
      <c r="J34" s="180">
        <f>ROUND(F34*(N34),2)</f>
        <v>616.64</v>
      </c>
      <c r="K34" s="183">
        <f>ROUND(F34*(O34),2)</f>
        <v>0</v>
      </c>
      <c r="L34" s="183">
        <f>ROUND(F34*(G34),2)</f>
        <v>616.64</v>
      </c>
      <c r="M34" s="183">
        <f>ROUND(F34*(H34),2)</f>
        <v>0</v>
      </c>
      <c r="N34" s="183">
        <v>308.32</v>
      </c>
      <c r="O34" s="183"/>
      <c r="P34" s="187">
        <v>2.9760000000000002E-2</v>
      </c>
      <c r="Q34" s="187"/>
      <c r="R34" s="187">
        <v>2.9760000000000002E-2</v>
      </c>
      <c r="S34" s="183">
        <f>ROUND(F34*(P34),3)</f>
        <v>0.06</v>
      </c>
      <c r="T34" s="184"/>
      <c r="U34" s="184"/>
      <c r="V34" s="187"/>
      <c r="Z34">
        <v>0</v>
      </c>
    </row>
    <row r="35" spans="1:26" ht="24.95" customHeight="1" x14ac:dyDescent="0.25">
      <c r="A35" s="185"/>
      <c r="B35" s="180" t="s">
        <v>953</v>
      </c>
      <c r="C35" s="186" t="s">
        <v>954</v>
      </c>
      <c r="D35" s="180" t="s">
        <v>955</v>
      </c>
      <c r="E35" s="180" t="s">
        <v>956</v>
      </c>
      <c r="F35" s="181">
        <v>258.69900000000001</v>
      </c>
      <c r="G35" s="182">
        <v>2.7800000000000002</v>
      </c>
      <c r="H35" s="182">
        <v>0</v>
      </c>
      <c r="I35" s="182">
        <f>ROUND(F35*(G35+H35),2)</f>
        <v>719.18</v>
      </c>
      <c r="J35" s="180">
        <f>ROUND(F35*(N35),2)</f>
        <v>719.18</v>
      </c>
      <c r="K35" s="183">
        <f>ROUND(F35*(O35),2)</f>
        <v>0</v>
      </c>
      <c r="L35" s="183">
        <f>ROUND(F35*(G35),2)</f>
        <v>719.18</v>
      </c>
      <c r="M35" s="183">
        <f>ROUND(F35*(H35),2)</f>
        <v>0</v>
      </c>
      <c r="N35" s="183">
        <v>2.7800000000000002</v>
      </c>
      <c r="O35" s="183"/>
      <c r="P35" s="187"/>
      <c r="Q35" s="187"/>
      <c r="R35" s="187"/>
      <c r="S35" s="183">
        <f>ROUND(F35*(P35),3)</f>
        <v>0</v>
      </c>
      <c r="T35" s="184"/>
      <c r="U35" s="184"/>
      <c r="V35" s="187"/>
      <c r="Z35">
        <v>0</v>
      </c>
    </row>
    <row r="36" spans="1:26" x14ac:dyDescent="0.25">
      <c r="A36" s="161"/>
      <c r="B36" s="161"/>
      <c r="C36" s="179">
        <v>9</v>
      </c>
      <c r="D36" s="179" t="s">
        <v>82</v>
      </c>
      <c r="E36" s="161"/>
      <c r="F36" s="178"/>
      <c r="G36" s="164">
        <f>ROUND((SUM(L27:L35))/1,2)</f>
        <v>29436.31</v>
      </c>
      <c r="H36" s="164">
        <f>ROUND((SUM(M27:M35))/1,2)</f>
        <v>0</v>
      </c>
      <c r="I36" s="164">
        <f>ROUND((SUM(I27:I35))/1,2)</f>
        <v>29436.31</v>
      </c>
      <c r="J36" s="161"/>
      <c r="K36" s="161"/>
      <c r="L36" s="161">
        <f>ROUND((SUM(L27:L35))/1,2)</f>
        <v>29436.31</v>
      </c>
      <c r="M36" s="161">
        <f>ROUND((SUM(M27:M35))/1,2)</f>
        <v>0</v>
      </c>
      <c r="N36" s="161"/>
      <c r="O36" s="161"/>
      <c r="P36" s="196"/>
      <c r="Q36" s="161"/>
      <c r="R36" s="161"/>
      <c r="S36" s="196">
        <f>ROUND((SUM(S27:S35))/1,2)</f>
        <v>7.0000000000000007E-2</v>
      </c>
      <c r="T36" s="158"/>
      <c r="U36" s="158"/>
      <c r="V36" s="2">
        <f>ROUND((SUM(V27:V35))/1,2)</f>
        <v>0</v>
      </c>
      <c r="W36" s="158"/>
      <c r="X36" s="158"/>
      <c r="Y36" s="158"/>
      <c r="Z36" s="158"/>
    </row>
    <row r="37" spans="1:26" x14ac:dyDescent="0.25">
      <c r="A37" s="1"/>
      <c r="B37" s="1"/>
      <c r="C37" s="1"/>
      <c r="D37" s="1"/>
      <c r="E37" s="1"/>
      <c r="F37" s="174"/>
      <c r="G37" s="154"/>
      <c r="H37" s="154"/>
      <c r="I37" s="154"/>
      <c r="J37" s="1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25">
      <c r="A38" s="161"/>
      <c r="B38" s="161"/>
      <c r="C38" s="161"/>
      <c r="D38" s="2" t="s">
        <v>74</v>
      </c>
      <c r="E38" s="161"/>
      <c r="F38" s="178"/>
      <c r="G38" s="164">
        <f>ROUND((SUM(L9:L37))/2,2)</f>
        <v>45280.68</v>
      </c>
      <c r="H38" s="164">
        <f>ROUND((SUM(M9:M37))/2,2)</f>
        <v>0</v>
      </c>
      <c r="I38" s="164">
        <f>ROUND((SUM(I9:I37))/2,2)</f>
        <v>45280.68</v>
      </c>
      <c r="J38" s="162"/>
      <c r="K38" s="161"/>
      <c r="L38" s="162">
        <f>ROUND((SUM(L9:L37))/2,2)</f>
        <v>45280.68</v>
      </c>
      <c r="M38" s="162">
        <f>ROUND((SUM(M9:M37))/2,2)</f>
        <v>0</v>
      </c>
      <c r="N38" s="161"/>
      <c r="O38" s="161"/>
      <c r="P38" s="196"/>
      <c r="Q38" s="161"/>
      <c r="R38" s="161"/>
      <c r="S38" s="196">
        <f>ROUND((SUM(S9:S37))/2,2)</f>
        <v>36.71</v>
      </c>
      <c r="T38" s="158"/>
      <c r="U38" s="158"/>
      <c r="V38" s="2">
        <f>ROUND((SUM(V9:V37))/2,2)</f>
        <v>0</v>
      </c>
    </row>
    <row r="39" spans="1:26" x14ac:dyDescent="0.25">
      <c r="A39" s="1"/>
      <c r="B39" s="1"/>
      <c r="C39" s="1"/>
      <c r="D39" s="1"/>
      <c r="E39" s="1"/>
      <c r="F39" s="174"/>
      <c r="G39" s="154"/>
      <c r="H39" s="154"/>
      <c r="I39" s="154"/>
      <c r="J39" s="1"/>
      <c r="K39" s="1"/>
      <c r="L39" s="1"/>
      <c r="M39" s="1"/>
      <c r="N39" s="1"/>
      <c r="O39" s="1"/>
      <c r="P39" s="1"/>
      <c r="Q39" s="1"/>
      <c r="R39" s="1"/>
      <c r="S39" s="1"/>
      <c r="V39" s="1"/>
    </row>
    <row r="40" spans="1:26" x14ac:dyDescent="0.25">
      <c r="A40" s="161"/>
      <c r="B40" s="161"/>
      <c r="C40" s="161"/>
      <c r="D40" s="2" t="s">
        <v>83</v>
      </c>
      <c r="E40" s="161"/>
      <c r="F40" s="178"/>
      <c r="G40" s="162"/>
      <c r="H40" s="162"/>
      <c r="I40" s="162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58"/>
      <c r="U40" s="158"/>
      <c r="V40" s="161"/>
      <c r="W40" s="158"/>
      <c r="X40" s="158"/>
      <c r="Y40" s="158"/>
      <c r="Z40" s="158"/>
    </row>
    <row r="41" spans="1:26" x14ac:dyDescent="0.25">
      <c r="A41" s="161"/>
      <c r="B41" s="161"/>
      <c r="C41" s="179">
        <v>767</v>
      </c>
      <c r="D41" s="179" t="s">
        <v>838</v>
      </c>
      <c r="E41" s="161"/>
      <c r="F41" s="178"/>
      <c r="G41" s="162"/>
      <c r="H41" s="162"/>
      <c r="I41" s="162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58"/>
      <c r="U41" s="158"/>
      <c r="V41" s="161"/>
      <c r="W41" s="158"/>
      <c r="X41" s="158"/>
      <c r="Y41" s="158"/>
      <c r="Z41" s="158"/>
    </row>
    <row r="42" spans="1:26" ht="24.95" customHeight="1" x14ac:dyDescent="0.25">
      <c r="A42" s="185"/>
      <c r="B42" s="180" t="s">
        <v>902</v>
      </c>
      <c r="C42" s="186" t="s">
        <v>903</v>
      </c>
      <c r="D42" s="180" t="s">
        <v>957</v>
      </c>
      <c r="E42" s="180" t="s">
        <v>687</v>
      </c>
      <c r="F42" s="181">
        <v>282.21899999999999</v>
      </c>
      <c r="G42" s="182">
        <v>3.33</v>
      </c>
      <c r="H42" s="182">
        <v>0</v>
      </c>
      <c r="I42" s="182">
        <f>ROUND(F42*(G42+H42),2)</f>
        <v>939.79</v>
      </c>
      <c r="J42" s="180">
        <f>ROUND(F42*(N42),2)</f>
        <v>939.79</v>
      </c>
      <c r="K42" s="183">
        <f>ROUND(F42*(O42),2)</f>
        <v>0</v>
      </c>
      <c r="L42" s="183">
        <f>ROUND(F42*(G42),2)</f>
        <v>939.79</v>
      </c>
      <c r="M42" s="183">
        <f>ROUND(F42*(H42),2)</f>
        <v>0</v>
      </c>
      <c r="N42" s="183">
        <v>3.33</v>
      </c>
      <c r="O42" s="183"/>
      <c r="P42" s="187"/>
      <c r="Q42" s="187"/>
      <c r="R42" s="187"/>
      <c r="S42" s="183">
        <f>ROUND(F42*(P42),3)</f>
        <v>0</v>
      </c>
      <c r="T42" s="184"/>
      <c r="U42" s="184"/>
      <c r="V42" s="187"/>
      <c r="Z42">
        <v>0</v>
      </c>
    </row>
    <row r="43" spans="1:26" ht="24.95" customHeight="1" x14ac:dyDescent="0.25">
      <c r="A43" s="185"/>
      <c r="B43" s="180" t="s">
        <v>121</v>
      </c>
      <c r="C43" s="186" t="s">
        <v>905</v>
      </c>
      <c r="D43" s="180" t="s">
        <v>958</v>
      </c>
      <c r="E43" s="180" t="s">
        <v>687</v>
      </c>
      <c r="F43" s="181">
        <v>846.65700000000004</v>
      </c>
      <c r="G43" s="182">
        <v>0.3</v>
      </c>
      <c r="H43" s="182">
        <v>0</v>
      </c>
      <c r="I43" s="182">
        <f>ROUND(F43*(G43+H43),2)</f>
        <v>254</v>
      </c>
      <c r="J43" s="180">
        <f>ROUND(F43*(N43),2)</f>
        <v>254</v>
      </c>
      <c r="K43" s="183">
        <f>ROUND(F43*(O43),2)</f>
        <v>0</v>
      </c>
      <c r="L43" s="183">
        <f>ROUND(F43*(G43),2)</f>
        <v>254</v>
      </c>
      <c r="M43" s="183">
        <f>ROUND(F43*(H43),2)</f>
        <v>0</v>
      </c>
      <c r="N43" s="183">
        <v>0.3</v>
      </c>
      <c r="O43" s="183"/>
      <c r="P43" s="187"/>
      <c r="Q43" s="187"/>
      <c r="R43" s="187"/>
      <c r="S43" s="183">
        <f>ROUND(F43*(P43),3)</f>
        <v>0</v>
      </c>
      <c r="T43" s="184"/>
      <c r="U43" s="184"/>
      <c r="V43" s="187"/>
      <c r="Z43">
        <v>0</v>
      </c>
    </row>
    <row r="44" spans="1:26" ht="24.95" customHeight="1" x14ac:dyDescent="0.25">
      <c r="A44" s="185"/>
      <c r="B44" s="180" t="s">
        <v>121</v>
      </c>
      <c r="C44" s="186" t="s">
        <v>860</v>
      </c>
      <c r="D44" s="180" t="s">
        <v>959</v>
      </c>
      <c r="E44" s="180" t="s">
        <v>506</v>
      </c>
      <c r="F44" s="181">
        <v>9</v>
      </c>
      <c r="G44" s="182">
        <v>22.44</v>
      </c>
      <c r="H44" s="182">
        <v>0</v>
      </c>
      <c r="I44" s="182">
        <f>ROUND(F44*(G44+H44),2)</f>
        <v>201.96</v>
      </c>
      <c r="J44" s="180">
        <f>ROUND(F44*(N44),2)</f>
        <v>201.96</v>
      </c>
      <c r="K44" s="183">
        <f>ROUND(F44*(O44),2)</f>
        <v>0</v>
      </c>
      <c r="L44" s="183">
        <f>ROUND(F44*(G44),2)</f>
        <v>201.96</v>
      </c>
      <c r="M44" s="183">
        <f>ROUND(F44*(H44),2)</f>
        <v>0</v>
      </c>
      <c r="N44" s="183">
        <v>22.44</v>
      </c>
      <c r="O44" s="183"/>
      <c r="P44" s="187"/>
      <c r="Q44" s="187"/>
      <c r="R44" s="187"/>
      <c r="S44" s="183">
        <f>ROUND(F44*(P44),3)</f>
        <v>0</v>
      </c>
      <c r="T44" s="184"/>
      <c r="U44" s="184"/>
      <c r="V44" s="187"/>
      <c r="Z44">
        <v>0</v>
      </c>
    </row>
    <row r="45" spans="1:26" ht="24.95" customHeight="1" x14ac:dyDescent="0.25">
      <c r="A45" s="185"/>
      <c r="B45" s="180" t="s">
        <v>902</v>
      </c>
      <c r="C45" s="186" t="s">
        <v>915</v>
      </c>
      <c r="D45" s="180" t="s">
        <v>960</v>
      </c>
      <c r="E45" s="180" t="s">
        <v>956</v>
      </c>
      <c r="F45" s="181">
        <v>2.3E-2</v>
      </c>
      <c r="G45" s="182">
        <v>32.24</v>
      </c>
      <c r="H45" s="182">
        <v>0</v>
      </c>
      <c r="I45" s="182">
        <f>ROUND(F45*(G45+H45),2)</f>
        <v>0.74</v>
      </c>
      <c r="J45" s="180">
        <f>ROUND(F45*(N45),2)</f>
        <v>0.74</v>
      </c>
      <c r="K45" s="183">
        <f>ROUND(F45*(O45),2)</f>
        <v>0</v>
      </c>
      <c r="L45" s="183">
        <f>ROUND(F45*(G45),2)</f>
        <v>0.74</v>
      </c>
      <c r="M45" s="183">
        <f>ROUND(F45*(H45),2)</f>
        <v>0</v>
      </c>
      <c r="N45" s="183">
        <v>32.24</v>
      </c>
      <c r="O45" s="183"/>
      <c r="P45" s="187"/>
      <c r="Q45" s="187"/>
      <c r="R45" s="187"/>
      <c r="S45" s="183">
        <f>ROUND(F45*(P45),3)</f>
        <v>0</v>
      </c>
      <c r="T45" s="184"/>
      <c r="U45" s="184"/>
      <c r="V45" s="187"/>
      <c r="Z45">
        <v>0</v>
      </c>
    </row>
    <row r="46" spans="1:26" x14ac:dyDescent="0.25">
      <c r="A46" s="161"/>
      <c r="B46" s="161"/>
      <c r="C46" s="179">
        <v>767</v>
      </c>
      <c r="D46" s="179" t="s">
        <v>838</v>
      </c>
      <c r="E46" s="161"/>
      <c r="F46" s="178"/>
      <c r="G46" s="164">
        <f>ROUND((SUM(L41:L45))/1,2)</f>
        <v>1396.49</v>
      </c>
      <c r="H46" s="164">
        <f>ROUND((SUM(M41:M45))/1,2)</f>
        <v>0</v>
      </c>
      <c r="I46" s="164">
        <f>ROUND((SUM(I41:I45))/1,2)</f>
        <v>1396.49</v>
      </c>
      <c r="J46" s="161"/>
      <c r="K46" s="161"/>
      <c r="L46" s="161">
        <f>ROUND((SUM(L41:L45))/1,2)</f>
        <v>1396.49</v>
      </c>
      <c r="M46" s="161">
        <f>ROUND((SUM(M41:M45))/1,2)</f>
        <v>0</v>
      </c>
      <c r="N46" s="161"/>
      <c r="O46" s="161"/>
      <c r="P46" s="196"/>
      <c r="Q46" s="1"/>
      <c r="R46" s="1"/>
      <c r="S46" s="196">
        <f>ROUND((SUM(S41:S45))/1,2)</f>
        <v>0</v>
      </c>
      <c r="T46" s="198"/>
      <c r="U46" s="198"/>
      <c r="V46" s="2">
        <f>ROUND((SUM(V41:V45))/1,2)</f>
        <v>0</v>
      </c>
    </row>
    <row r="47" spans="1:26" x14ac:dyDescent="0.25">
      <c r="A47" s="1"/>
      <c r="B47" s="1"/>
      <c r="C47" s="1"/>
      <c r="D47" s="1"/>
      <c r="E47" s="1"/>
      <c r="F47" s="174"/>
      <c r="G47" s="154"/>
      <c r="H47" s="154"/>
      <c r="I47" s="154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25">
      <c r="A48" s="161"/>
      <c r="B48" s="161"/>
      <c r="C48" s="161"/>
      <c r="D48" s="2" t="s">
        <v>83</v>
      </c>
      <c r="E48" s="161"/>
      <c r="F48" s="178"/>
      <c r="G48" s="164">
        <f>ROUND((SUM(L40:L47))/2,2)</f>
        <v>1396.49</v>
      </c>
      <c r="H48" s="164">
        <f>ROUND((SUM(M40:M47))/2,2)</f>
        <v>0</v>
      </c>
      <c r="I48" s="164">
        <f>ROUND((SUM(I40:I47))/2,2)</f>
        <v>1396.49</v>
      </c>
      <c r="J48" s="161"/>
      <c r="K48" s="161"/>
      <c r="L48" s="161">
        <f>ROUND((SUM(L40:L47))/2,2)</f>
        <v>1396.49</v>
      </c>
      <c r="M48" s="161">
        <f>ROUND((SUM(M40:M47))/2,2)</f>
        <v>0</v>
      </c>
      <c r="N48" s="161"/>
      <c r="O48" s="161"/>
      <c r="P48" s="196"/>
      <c r="Q48" s="1"/>
      <c r="R48" s="1"/>
      <c r="S48" s="196">
        <f>ROUND((SUM(S40:S47))/2,2)</f>
        <v>0</v>
      </c>
      <c r="V48" s="2">
        <f>ROUND((SUM(V40:V47))/2,2)</f>
        <v>0</v>
      </c>
    </row>
    <row r="49" spans="1:26" x14ac:dyDescent="0.25">
      <c r="A49" s="199"/>
      <c r="B49" s="199"/>
      <c r="C49" s="199"/>
      <c r="D49" s="199" t="s">
        <v>102</v>
      </c>
      <c r="E49" s="199"/>
      <c r="F49" s="200"/>
      <c r="G49" s="201">
        <f>ROUND((SUM(L9:L48))/3,2)</f>
        <v>46677.17</v>
      </c>
      <c r="H49" s="201">
        <f>ROUND((SUM(M9:M48))/3,2)</f>
        <v>0</v>
      </c>
      <c r="I49" s="201">
        <f>ROUND((SUM(I9:I48))/3,2)</f>
        <v>46677.17</v>
      </c>
      <c r="J49" s="199"/>
      <c r="K49" s="199">
        <f>ROUND((SUM(K9:K48))/3,2)</f>
        <v>0</v>
      </c>
      <c r="L49" s="199">
        <f>ROUND((SUM(L9:L48))/3,2)</f>
        <v>46677.17</v>
      </c>
      <c r="M49" s="199">
        <f>ROUND((SUM(M9:M48))/3,2)</f>
        <v>0</v>
      </c>
      <c r="N49" s="199"/>
      <c r="O49" s="199"/>
      <c r="P49" s="200"/>
      <c r="Q49" s="199"/>
      <c r="R49" s="199"/>
      <c r="S49" s="200">
        <f>ROUND((SUM(S9:S48))/3,2)</f>
        <v>36.71</v>
      </c>
      <c r="T49" s="202"/>
      <c r="U49" s="202"/>
      <c r="V49" s="199">
        <f>ROUND((SUM(V9:V48))/3,2)</f>
        <v>0</v>
      </c>
      <c r="Z49">
        <f>(SUM(Z9:Z48))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02 Oplotenie z pletiva stĺpikové</oddHeader>
    <oddFooter>&amp;RStrana &amp;P z &amp;N    &amp;L&amp;7Spracované systémom Systematic® Kalkulus, tel.: 051 77 10 585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DF6D-0F78-41CF-B119-68F8C9CB21BE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961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6190'!B16</f>
        <v>0</v>
      </c>
      <c r="E16" s="98">
        <f>'Rekap 6190'!C16</f>
        <v>44501.91</v>
      </c>
      <c r="F16" s="109">
        <f>'Rekap 6190'!D16</f>
        <v>44501.91</v>
      </c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>
        <f>'Rekap 6190'!B20</f>
        <v>0</v>
      </c>
      <c r="E17" s="76">
        <f>'Rekap 6190'!C20</f>
        <v>1342.99</v>
      </c>
      <c r="F17" s="81">
        <f>'Rekap 6190'!D20</f>
        <v>1342.99</v>
      </c>
      <c r="G17" s="62">
        <v>7</v>
      </c>
      <c r="H17" s="119" t="s">
        <v>43</v>
      </c>
      <c r="I17" s="129"/>
      <c r="J17" s="122">
        <f>'SO 6190'!Z51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45844.9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45844.9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6190'!K9:'SO 6190'!K50)</f>
        <v>45844.9</v>
      </c>
      <c r="J29" s="121">
        <f>ROUND(((ROUND(I29,2)*20)*1/100),2)</f>
        <v>9168.98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6190'!K9:'SO 6190'!K50)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55013.880000000005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5119B-B0AB-48E0-934D-A7F621FAC8F4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961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6190'!L17</f>
        <v>0</v>
      </c>
      <c r="C11" s="162">
        <f>'SO 6190'!M17</f>
        <v>5146.67</v>
      </c>
      <c r="D11" s="162">
        <f>'SO 6190'!I17</f>
        <v>5146.67</v>
      </c>
      <c r="E11" s="163">
        <f>'SO 6190'!S17</f>
        <v>0</v>
      </c>
      <c r="F11" s="163">
        <f>'SO 6190'!V17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6190'!L24</f>
        <v>0</v>
      </c>
      <c r="C12" s="162">
        <f>'SO 6190'!M24</f>
        <v>21305.1</v>
      </c>
      <c r="D12" s="162">
        <f>'SO 6190'!I24</f>
        <v>21305.1</v>
      </c>
      <c r="E12" s="163">
        <f>'SO 6190'!S24</f>
        <v>293.76</v>
      </c>
      <c r="F12" s="163">
        <f>'SO 6190'!V24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6190'!L32</f>
        <v>0</v>
      </c>
      <c r="C13" s="162">
        <f>'SO 6190'!M32</f>
        <v>16075.15</v>
      </c>
      <c r="D13" s="162">
        <f>'SO 6190'!I32</f>
        <v>16075.15</v>
      </c>
      <c r="E13" s="163">
        <f>'SO 6190'!S32</f>
        <v>2.98</v>
      </c>
      <c r="F13" s="163">
        <f>'SO 6190'!V32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78</v>
      </c>
      <c r="B14" s="162">
        <f>'SO 6190'!L36</f>
        <v>0</v>
      </c>
      <c r="C14" s="162">
        <f>'SO 6190'!M36</f>
        <v>1178.1099999999999</v>
      </c>
      <c r="D14" s="162">
        <f>'SO 6190'!I36</f>
        <v>1178.1099999999999</v>
      </c>
      <c r="E14" s="163">
        <f>'SO 6190'!S36</f>
        <v>0</v>
      </c>
      <c r="F14" s="163">
        <f>'SO 6190'!V36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837</v>
      </c>
      <c r="B15" s="162">
        <f>'SO 6190'!L40</f>
        <v>0</v>
      </c>
      <c r="C15" s="162">
        <f>'SO 6190'!M40</f>
        <v>796.88</v>
      </c>
      <c r="D15" s="162">
        <f>'SO 6190'!I40</f>
        <v>796.88</v>
      </c>
      <c r="E15" s="163">
        <f>'SO 6190'!S40</f>
        <v>0</v>
      </c>
      <c r="F15" s="163">
        <f>'SO 6190'!V40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2" t="s">
        <v>74</v>
      </c>
      <c r="B16" s="164">
        <f>'SO 6190'!L42</f>
        <v>0</v>
      </c>
      <c r="C16" s="164">
        <f>'SO 6190'!M42</f>
        <v>44501.91</v>
      </c>
      <c r="D16" s="164">
        <f>'SO 6190'!I42</f>
        <v>44501.91</v>
      </c>
      <c r="E16" s="165">
        <f>'SO 6190'!S42</f>
        <v>296.74</v>
      </c>
      <c r="F16" s="165">
        <f>'SO 6190'!V42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"/>
      <c r="B17" s="154"/>
      <c r="C17" s="154"/>
      <c r="D17" s="154"/>
      <c r="E17" s="153"/>
      <c r="F17" s="153"/>
    </row>
    <row r="18" spans="1:26" x14ac:dyDescent="0.25">
      <c r="A18" s="2" t="s">
        <v>83</v>
      </c>
      <c r="B18" s="164"/>
      <c r="C18" s="162"/>
      <c r="D18" s="162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61" t="s">
        <v>84</v>
      </c>
      <c r="B19" s="162">
        <f>'SO 6190'!L48</f>
        <v>0</v>
      </c>
      <c r="C19" s="162">
        <f>'SO 6190'!M48</f>
        <v>1342.99</v>
      </c>
      <c r="D19" s="162">
        <f>'SO 6190'!I48</f>
        <v>1342.99</v>
      </c>
      <c r="E19" s="163">
        <f>'SO 6190'!S48</f>
        <v>0</v>
      </c>
      <c r="F19" s="163">
        <f>'SO 6190'!V48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2" t="s">
        <v>83</v>
      </c>
      <c r="B20" s="164">
        <f>'SO 6190'!L50</f>
        <v>0</v>
      </c>
      <c r="C20" s="164">
        <f>'SO 6190'!M50</f>
        <v>1342.99</v>
      </c>
      <c r="D20" s="164">
        <f>'SO 6190'!I50</f>
        <v>1342.99</v>
      </c>
      <c r="E20" s="165">
        <f>'SO 6190'!S50</f>
        <v>0</v>
      </c>
      <c r="F20" s="165">
        <f>'SO 6190'!V50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2" t="s">
        <v>102</v>
      </c>
      <c r="B22" s="164">
        <f>'SO 6190'!L51</f>
        <v>0</v>
      </c>
      <c r="C22" s="164">
        <f>'SO 6190'!M51</f>
        <v>45844.9</v>
      </c>
      <c r="D22" s="164">
        <f>'SO 6190'!I51</f>
        <v>45844.9</v>
      </c>
      <c r="E22" s="165">
        <f>'SO 6190'!S51</f>
        <v>296.74</v>
      </c>
      <c r="F22" s="165">
        <f>'SO 6190'!V51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C3685-C8D8-41EC-A195-8EB79632B432}">
  <dimension ref="A1:Z51"/>
  <sheetViews>
    <sheetView workbookViewId="0">
      <pane ySplit="8" topLeftCell="A51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961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115</v>
      </c>
      <c r="C11" s="186" t="s">
        <v>922</v>
      </c>
      <c r="D11" s="180" t="s">
        <v>962</v>
      </c>
      <c r="E11" s="180" t="s">
        <v>118</v>
      </c>
      <c r="F11" s="181">
        <v>231</v>
      </c>
      <c r="G11" s="182">
        <v>0</v>
      </c>
      <c r="H11" s="182">
        <v>12</v>
      </c>
      <c r="I11" s="182">
        <f>ROUND(F11*(G11+H11),2)</f>
        <v>2772</v>
      </c>
      <c r="J11" s="180">
        <f>ROUND(F11*(N11),2)</f>
        <v>2772</v>
      </c>
      <c r="K11" s="183">
        <f>ROUND(F11*(O11),2)</f>
        <v>0</v>
      </c>
      <c r="L11" s="183">
        <f>ROUND(F11*(G11),2)</f>
        <v>0</v>
      </c>
      <c r="M11" s="183">
        <f>ROUND(F11*(H11),2)</f>
        <v>2772</v>
      </c>
      <c r="N11" s="183">
        <v>12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115</v>
      </c>
      <c r="C12" s="186" t="s">
        <v>963</v>
      </c>
      <c r="D12" s="180" t="s">
        <v>964</v>
      </c>
      <c r="E12" s="180" t="s">
        <v>118</v>
      </c>
      <c r="F12" s="181">
        <v>231</v>
      </c>
      <c r="G12" s="182">
        <v>0</v>
      </c>
      <c r="H12" s="182">
        <v>0.78</v>
      </c>
      <c r="I12" s="182">
        <f>ROUND(F12*(G12+H12),2)</f>
        <v>180.18</v>
      </c>
      <c r="J12" s="180">
        <f>ROUND(F12*(N12),2)</f>
        <v>180.18</v>
      </c>
      <c r="K12" s="183">
        <f>ROUND(F12*(O12),2)</f>
        <v>0</v>
      </c>
      <c r="L12" s="183">
        <f>ROUND(F12*(G12),2)</f>
        <v>0</v>
      </c>
      <c r="M12" s="183">
        <f>ROUND(F12*(H12),2)</f>
        <v>180.18</v>
      </c>
      <c r="N12" s="183">
        <v>0.78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115</v>
      </c>
      <c r="C13" s="186" t="s">
        <v>965</v>
      </c>
      <c r="D13" s="180" t="s">
        <v>966</v>
      </c>
      <c r="E13" s="180" t="s">
        <v>118</v>
      </c>
      <c r="F13" s="181">
        <v>231</v>
      </c>
      <c r="G13" s="182">
        <v>0</v>
      </c>
      <c r="H13" s="182">
        <v>2.9</v>
      </c>
      <c r="I13" s="182">
        <f>ROUND(F13*(G13+H13),2)</f>
        <v>669.9</v>
      </c>
      <c r="J13" s="180">
        <f>ROUND(F13*(N13),2)</f>
        <v>669.9</v>
      </c>
      <c r="K13" s="183">
        <f>ROUND(F13*(O13),2)</f>
        <v>0</v>
      </c>
      <c r="L13" s="183">
        <f>ROUND(F13*(G13),2)</f>
        <v>0</v>
      </c>
      <c r="M13" s="183">
        <f>ROUND(F13*(H13),2)</f>
        <v>669.9</v>
      </c>
      <c r="N13" s="183">
        <v>2.9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115</v>
      </c>
      <c r="C14" s="186" t="s">
        <v>843</v>
      </c>
      <c r="D14" s="180" t="s">
        <v>844</v>
      </c>
      <c r="E14" s="180" t="s">
        <v>118</v>
      </c>
      <c r="F14" s="181">
        <v>231</v>
      </c>
      <c r="G14" s="182">
        <v>0</v>
      </c>
      <c r="H14" s="182">
        <v>5.23</v>
      </c>
      <c r="I14" s="182">
        <f>ROUND(F14*(G14+H14),2)</f>
        <v>1208.1300000000001</v>
      </c>
      <c r="J14" s="180">
        <f>ROUND(F14*(N14),2)</f>
        <v>1208.1300000000001</v>
      </c>
      <c r="K14" s="183">
        <f>ROUND(F14*(O14),2)</f>
        <v>0</v>
      </c>
      <c r="L14" s="183">
        <f>ROUND(F14*(G14),2)</f>
        <v>0</v>
      </c>
      <c r="M14" s="183">
        <f>ROUND(F14*(H14),2)</f>
        <v>1208.1300000000001</v>
      </c>
      <c r="N14" s="183">
        <v>5.23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115</v>
      </c>
      <c r="C15" s="186" t="s">
        <v>845</v>
      </c>
      <c r="D15" s="180" t="s">
        <v>846</v>
      </c>
      <c r="E15" s="180" t="s">
        <v>118</v>
      </c>
      <c r="F15" s="181">
        <v>231</v>
      </c>
      <c r="G15" s="182">
        <v>0</v>
      </c>
      <c r="H15" s="182">
        <v>0.69</v>
      </c>
      <c r="I15" s="182">
        <f>ROUND(F15*(G15+H15),2)</f>
        <v>159.38999999999999</v>
      </c>
      <c r="J15" s="180">
        <f>ROUND(F15*(N15),2)</f>
        <v>159.38999999999999</v>
      </c>
      <c r="K15" s="183">
        <f>ROUND(F15*(O15),2)</f>
        <v>0</v>
      </c>
      <c r="L15" s="183">
        <f>ROUND(F15*(G15),2)</f>
        <v>0</v>
      </c>
      <c r="M15" s="183">
        <f>ROUND(F15*(H15),2)</f>
        <v>159.38999999999999</v>
      </c>
      <c r="N15" s="183">
        <v>0.69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115</v>
      </c>
      <c r="C16" s="186" t="s">
        <v>134</v>
      </c>
      <c r="D16" s="180" t="s">
        <v>135</v>
      </c>
      <c r="E16" s="180" t="s">
        <v>118</v>
      </c>
      <c r="F16" s="181">
        <v>61.84</v>
      </c>
      <c r="G16" s="182">
        <v>0</v>
      </c>
      <c r="H16" s="182">
        <v>2.54</v>
      </c>
      <c r="I16" s="182">
        <f>ROUND(F16*(G16+H16),2)</f>
        <v>157.07</v>
      </c>
      <c r="J16" s="180">
        <f>ROUND(F16*(N16),2)</f>
        <v>157.07</v>
      </c>
      <c r="K16" s="183">
        <f>ROUND(F16*(O16),2)</f>
        <v>0</v>
      </c>
      <c r="L16" s="183">
        <f>ROUND(F16*(G16),2)</f>
        <v>0</v>
      </c>
      <c r="M16" s="183">
        <f>ROUND(F16*(H16),2)</f>
        <v>157.07</v>
      </c>
      <c r="N16" s="183">
        <v>2.54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x14ac:dyDescent="0.25">
      <c r="A17" s="161"/>
      <c r="B17" s="161"/>
      <c r="C17" s="179">
        <v>1</v>
      </c>
      <c r="D17" s="179" t="s">
        <v>75</v>
      </c>
      <c r="E17" s="161"/>
      <c r="F17" s="178"/>
      <c r="G17" s="164">
        <f>ROUND((SUM(L10:L16))/1,2)</f>
        <v>0</v>
      </c>
      <c r="H17" s="164">
        <f>ROUND((SUM(M10:M16))/1,2)</f>
        <v>5146.67</v>
      </c>
      <c r="I17" s="164">
        <f>ROUND((SUM(I10:I16))/1,2)</f>
        <v>5146.67</v>
      </c>
      <c r="J17" s="161"/>
      <c r="K17" s="161"/>
      <c r="L17" s="161">
        <f>ROUND((SUM(L10:L16))/1,2)</f>
        <v>0</v>
      </c>
      <c r="M17" s="161">
        <f>ROUND((SUM(M10:M16))/1,2)</f>
        <v>5146.67</v>
      </c>
      <c r="N17" s="161"/>
      <c r="O17" s="161"/>
      <c r="P17" s="196"/>
      <c r="Q17" s="161"/>
      <c r="R17" s="161"/>
      <c r="S17" s="196">
        <f>ROUND((SUM(S10:S16))/1,2)</f>
        <v>0</v>
      </c>
      <c r="T17" s="158"/>
      <c r="U17" s="158"/>
      <c r="V17" s="2">
        <f>ROUND((SUM(V10:V16))/1,2)</f>
        <v>0</v>
      </c>
      <c r="W17" s="158"/>
      <c r="X17" s="158"/>
      <c r="Y17" s="158"/>
      <c r="Z17" s="158"/>
    </row>
    <row r="18" spans="1:26" x14ac:dyDescent="0.25">
      <c r="A18" s="1"/>
      <c r="B18" s="1"/>
      <c r="C18" s="1"/>
      <c r="D18" s="1"/>
      <c r="E18" s="1"/>
      <c r="F18" s="174"/>
      <c r="G18" s="154"/>
      <c r="H18" s="154"/>
      <c r="I18" s="154"/>
      <c r="J18" s="1"/>
      <c r="K18" s="1"/>
      <c r="L18" s="1"/>
      <c r="M18" s="1"/>
      <c r="N18" s="1"/>
      <c r="O18" s="1"/>
      <c r="P18" s="1"/>
      <c r="Q18" s="1"/>
      <c r="R18" s="1"/>
      <c r="S18" s="1"/>
      <c r="V18" s="1"/>
    </row>
    <row r="19" spans="1:26" x14ac:dyDescent="0.25">
      <c r="A19" s="161"/>
      <c r="B19" s="161"/>
      <c r="C19" s="179">
        <v>2</v>
      </c>
      <c r="D19" s="179" t="s">
        <v>76</v>
      </c>
      <c r="E19" s="161"/>
      <c r="F19" s="178"/>
      <c r="G19" s="162"/>
      <c r="H19" s="162"/>
      <c r="I19" s="162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58"/>
      <c r="U19" s="158"/>
      <c r="V19" s="161"/>
      <c r="W19" s="158"/>
      <c r="X19" s="158"/>
      <c r="Y19" s="158"/>
      <c r="Z19" s="158"/>
    </row>
    <row r="20" spans="1:26" ht="35.1" customHeight="1" x14ac:dyDescent="0.25">
      <c r="A20" s="185"/>
      <c r="B20" s="180" t="s">
        <v>115</v>
      </c>
      <c r="C20" s="186" t="s">
        <v>198</v>
      </c>
      <c r="D20" s="180" t="s">
        <v>199</v>
      </c>
      <c r="E20" s="180" t="s">
        <v>142</v>
      </c>
      <c r="F20" s="181">
        <v>43</v>
      </c>
      <c r="G20" s="182">
        <v>0</v>
      </c>
      <c r="H20" s="182">
        <v>1.22</v>
      </c>
      <c r="I20" s="182">
        <f>ROUND(F20*(G20+H20),2)</f>
        <v>52.46</v>
      </c>
      <c r="J20" s="180">
        <f>ROUND(F20*(N20),2)</f>
        <v>52.46</v>
      </c>
      <c r="K20" s="183">
        <f>ROUND(F20*(O20),2)</f>
        <v>0</v>
      </c>
      <c r="L20" s="183">
        <f>ROUND(F20*(G20),2)</f>
        <v>0</v>
      </c>
      <c r="M20" s="183">
        <f>ROUND(F20*(H20),2)</f>
        <v>52.46</v>
      </c>
      <c r="N20" s="183">
        <v>1.22</v>
      </c>
      <c r="O20" s="183"/>
      <c r="P20" s="187"/>
      <c r="Q20" s="187"/>
      <c r="R20" s="187"/>
      <c r="S20" s="183">
        <f>ROUND(F20*(P20),3)</f>
        <v>0</v>
      </c>
      <c r="T20" s="184"/>
      <c r="U20" s="184"/>
      <c r="V20" s="187"/>
      <c r="Z20">
        <v>0</v>
      </c>
    </row>
    <row r="21" spans="1:26" ht="35.1" customHeight="1" x14ac:dyDescent="0.25">
      <c r="A21" s="185"/>
      <c r="B21" s="180" t="s">
        <v>967</v>
      </c>
      <c r="C21" s="186" t="s">
        <v>968</v>
      </c>
      <c r="D21" s="180" t="s">
        <v>969</v>
      </c>
      <c r="E21" s="180" t="s">
        <v>118</v>
      </c>
      <c r="F21" s="181">
        <v>139</v>
      </c>
      <c r="G21" s="182">
        <v>0</v>
      </c>
      <c r="H21" s="182">
        <v>108.39</v>
      </c>
      <c r="I21" s="182">
        <f>ROUND(F21*(G21+H21),2)</f>
        <v>15066.21</v>
      </c>
      <c r="J21" s="180">
        <f>ROUND(F21*(N21),2)</f>
        <v>15066.21</v>
      </c>
      <c r="K21" s="183">
        <f>ROUND(F21*(O21),2)</f>
        <v>0</v>
      </c>
      <c r="L21" s="183">
        <f>ROUND(F21*(G21),2)</f>
        <v>0</v>
      </c>
      <c r="M21" s="183">
        <f>ROUND(F21*(H21),2)</f>
        <v>15066.21</v>
      </c>
      <c r="N21" s="183">
        <v>108.39</v>
      </c>
      <c r="O21" s="183"/>
      <c r="P21" s="187">
        <v>2.0867599999999999</v>
      </c>
      <c r="Q21" s="187"/>
      <c r="R21" s="187">
        <v>2.0867599999999999</v>
      </c>
      <c r="S21" s="183">
        <f>ROUND(F21*(P21),3)</f>
        <v>290.06</v>
      </c>
      <c r="T21" s="184"/>
      <c r="U21" s="184"/>
      <c r="V21" s="187"/>
      <c r="Z21">
        <v>0</v>
      </c>
    </row>
    <row r="22" spans="1:26" ht="35.1" customHeight="1" x14ac:dyDescent="0.25">
      <c r="A22" s="185"/>
      <c r="B22" s="180" t="s">
        <v>205</v>
      </c>
      <c r="C22" s="186" t="s">
        <v>970</v>
      </c>
      <c r="D22" s="180" t="s">
        <v>971</v>
      </c>
      <c r="E22" s="180" t="s">
        <v>290</v>
      </c>
      <c r="F22" s="181">
        <v>3.58</v>
      </c>
      <c r="G22" s="182">
        <v>0</v>
      </c>
      <c r="H22" s="182">
        <v>1306.45</v>
      </c>
      <c r="I22" s="182">
        <f>ROUND(F22*(G22+H22),2)</f>
        <v>4677.09</v>
      </c>
      <c r="J22" s="180">
        <f>ROUND(F22*(N22),2)</f>
        <v>4677.09</v>
      </c>
      <c r="K22" s="183">
        <f>ROUND(F22*(O22),2)</f>
        <v>0</v>
      </c>
      <c r="L22" s="183">
        <f>ROUND(F22*(G22),2)</f>
        <v>0</v>
      </c>
      <c r="M22" s="183">
        <f>ROUND(F22*(H22),2)</f>
        <v>4677.09</v>
      </c>
      <c r="N22" s="183">
        <v>1306.45</v>
      </c>
      <c r="O22" s="183"/>
      <c r="P22" s="187">
        <v>1.0345299999999999</v>
      </c>
      <c r="Q22" s="187"/>
      <c r="R22" s="187">
        <v>1.0345299999999999</v>
      </c>
      <c r="S22" s="183">
        <f>ROUND(F22*(P22),3)</f>
        <v>3.7040000000000002</v>
      </c>
      <c r="T22" s="184"/>
      <c r="U22" s="184"/>
      <c r="V22" s="187"/>
      <c r="Z22">
        <v>0</v>
      </c>
    </row>
    <row r="23" spans="1:26" ht="35.1" customHeight="1" x14ac:dyDescent="0.25">
      <c r="A23" s="185"/>
      <c r="B23" s="180" t="s">
        <v>121</v>
      </c>
      <c r="C23" s="186" t="s">
        <v>972</v>
      </c>
      <c r="D23" s="180" t="s">
        <v>973</v>
      </c>
      <c r="E23" s="180" t="s">
        <v>142</v>
      </c>
      <c r="F23" s="181">
        <v>255.82</v>
      </c>
      <c r="G23" s="182">
        <v>0</v>
      </c>
      <c r="H23" s="182">
        <v>5.9</v>
      </c>
      <c r="I23" s="182">
        <f>ROUND(F23*(G23+H23),2)</f>
        <v>1509.34</v>
      </c>
      <c r="J23" s="180">
        <f>ROUND(F23*(N23),2)</f>
        <v>1509.34</v>
      </c>
      <c r="K23" s="183">
        <f>ROUND(F23*(O23),2)</f>
        <v>0</v>
      </c>
      <c r="L23" s="183">
        <f>ROUND(F23*(G23),2)</f>
        <v>0</v>
      </c>
      <c r="M23" s="183">
        <f>ROUND(F23*(H23),2)</f>
        <v>1509.34</v>
      </c>
      <c r="N23" s="183">
        <v>5.9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x14ac:dyDescent="0.25">
      <c r="A24" s="161"/>
      <c r="B24" s="161"/>
      <c r="C24" s="179">
        <v>2</v>
      </c>
      <c r="D24" s="179" t="s">
        <v>76</v>
      </c>
      <c r="E24" s="161"/>
      <c r="F24" s="178"/>
      <c r="G24" s="164">
        <f>ROUND((SUM(L19:L23))/1,2)</f>
        <v>0</v>
      </c>
      <c r="H24" s="164">
        <f>ROUND((SUM(M19:M23))/1,2)</f>
        <v>21305.1</v>
      </c>
      <c r="I24" s="164">
        <f>ROUND((SUM(I19:I23))/1,2)</f>
        <v>21305.1</v>
      </c>
      <c r="J24" s="161"/>
      <c r="K24" s="161"/>
      <c r="L24" s="161">
        <f>ROUND((SUM(L19:L23))/1,2)</f>
        <v>0</v>
      </c>
      <c r="M24" s="161">
        <f>ROUND((SUM(M19:M23))/1,2)</f>
        <v>21305.1</v>
      </c>
      <c r="N24" s="161"/>
      <c r="O24" s="161"/>
      <c r="P24" s="196"/>
      <c r="Q24" s="161"/>
      <c r="R24" s="161"/>
      <c r="S24" s="196">
        <f>ROUND((SUM(S19:S23))/1,2)</f>
        <v>293.76</v>
      </c>
      <c r="T24" s="158"/>
      <c r="U24" s="158"/>
      <c r="V24" s="2">
        <f>ROUND((SUM(V19:V23))/1,2)</f>
        <v>0</v>
      </c>
      <c r="W24" s="158"/>
      <c r="X24" s="158"/>
      <c r="Y24" s="158"/>
      <c r="Z24" s="158"/>
    </row>
    <row r="25" spans="1:26" x14ac:dyDescent="0.25">
      <c r="A25" s="1"/>
      <c r="B25" s="1"/>
      <c r="C25" s="1"/>
      <c r="D25" s="1"/>
      <c r="E25" s="1"/>
      <c r="F25" s="174"/>
      <c r="G25" s="154"/>
      <c r="H25" s="154"/>
      <c r="I25" s="154"/>
      <c r="J25" s="1"/>
      <c r="K25" s="1"/>
      <c r="L25" s="1"/>
      <c r="M25" s="1"/>
      <c r="N25" s="1"/>
      <c r="O25" s="1"/>
      <c r="P25" s="1"/>
      <c r="Q25" s="1"/>
      <c r="R25" s="1"/>
      <c r="S25" s="1"/>
      <c r="V25" s="1"/>
    </row>
    <row r="26" spans="1:26" x14ac:dyDescent="0.25">
      <c r="A26" s="161"/>
      <c r="B26" s="161"/>
      <c r="C26" s="179">
        <v>3</v>
      </c>
      <c r="D26" s="179" t="s">
        <v>77</v>
      </c>
      <c r="E26" s="161"/>
      <c r="F26" s="178"/>
      <c r="G26" s="162"/>
      <c r="H26" s="162"/>
      <c r="I26" s="162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58"/>
      <c r="U26" s="158"/>
      <c r="V26" s="161"/>
      <c r="W26" s="158"/>
      <c r="X26" s="158"/>
      <c r="Y26" s="158"/>
      <c r="Z26" s="158"/>
    </row>
    <row r="27" spans="1:26" ht="35.1" customHeight="1" x14ac:dyDescent="0.25">
      <c r="A27" s="185"/>
      <c r="B27" s="180" t="s">
        <v>205</v>
      </c>
      <c r="C27" s="186" t="s">
        <v>974</v>
      </c>
      <c r="D27" s="180" t="s">
        <v>975</v>
      </c>
      <c r="E27" s="180" t="s">
        <v>171</v>
      </c>
      <c r="F27" s="181">
        <v>16.8</v>
      </c>
      <c r="G27" s="182">
        <v>0</v>
      </c>
      <c r="H27" s="182">
        <v>2.16</v>
      </c>
      <c r="I27" s="182">
        <f>ROUND(F27*(G27+H27),2)</f>
        <v>36.29</v>
      </c>
      <c r="J27" s="180">
        <f>ROUND(F27*(N27),2)</f>
        <v>36.29</v>
      </c>
      <c r="K27" s="183">
        <f>ROUND(F27*(O27),2)</f>
        <v>0</v>
      </c>
      <c r="L27" s="183">
        <f>ROUND(F27*(G27),2)</f>
        <v>0</v>
      </c>
      <c r="M27" s="183">
        <f>ROUND(F27*(H27),2)</f>
        <v>36.29</v>
      </c>
      <c r="N27" s="183">
        <v>2.16</v>
      </c>
      <c r="O27" s="183"/>
      <c r="P27" s="187"/>
      <c r="Q27" s="187"/>
      <c r="R27" s="187"/>
      <c r="S27" s="183">
        <f>ROUND(F27*(P27),3)</f>
        <v>0</v>
      </c>
      <c r="T27" s="184"/>
      <c r="U27" s="184"/>
      <c r="V27" s="187"/>
      <c r="Z27">
        <v>0</v>
      </c>
    </row>
    <row r="28" spans="1:26" ht="35.1" customHeight="1" x14ac:dyDescent="0.25">
      <c r="A28" s="185"/>
      <c r="B28" s="180" t="s">
        <v>205</v>
      </c>
      <c r="C28" s="186" t="s">
        <v>976</v>
      </c>
      <c r="D28" s="180" t="s">
        <v>977</v>
      </c>
      <c r="E28" s="180" t="s">
        <v>877</v>
      </c>
      <c r="F28" s="181">
        <v>21</v>
      </c>
      <c r="G28" s="182">
        <v>0</v>
      </c>
      <c r="H28" s="182">
        <v>3.1</v>
      </c>
      <c r="I28" s="182">
        <f>ROUND(F28*(G28+H28),2)</f>
        <v>65.099999999999994</v>
      </c>
      <c r="J28" s="180">
        <f>ROUND(F28*(N28),2)</f>
        <v>65.099999999999994</v>
      </c>
      <c r="K28" s="183">
        <f>ROUND(F28*(O28),2)</f>
        <v>0</v>
      </c>
      <c r="L28" s="183">
        <f>ROUND(F28*(G28),2)</f>
        <v>0</v>
      </c>
      <c r="M28" s="183">
        <f>ROUND(F28*(H28),2)</f>
        <v>65.099999999999994</v>
      </c>
      <c r="N28" s="183">
        <v>3.1</v>
      </c>
      <c r="O28" s="183"/>
      <c r="P28" s="187"/>
      <c r="Q28" s="187"/>
      <c r="R28" s="187"/>
      <c r="S28" s="183">
        <f>ROUND(F28*(P28),3)</f>
        <v>0</v>
      </c>
      <c r="T28" s="184"/>
      <c r="U28" s="184"/>
      <c r="V28" s="187"/>
      <c r="Z28">
        <v>0</v>
      </c>
    </row>
    <row r="29" spans="1:26" ht="35.1" customHeight="1" x14ac:dyDescent="0.25">
      <c r="A29" s="185"/>
      <c r="B29" s="180" t="s">
        <v>121</v>
      </c>
      <c r="C29" s="186" t="s">
        <v>978</v>
      </c>
      <c r="D29" s="180" t="s">
        <v>979</v>
      </c>
      <c r="E29" s="180" t="s">
        <v>118</v>
      </c>
      <c r="F29" s="181">
        <v>71.16</v>
      </c>
      <c r="G29" s="182">
        <v>0</v>
      </c>
      <c r="H29" s="182">
        <v>147.1</v>
      </c>
      <c r="I29" s="182">
        <f>ROUND(F29*(G29+H29),2)</f>
        <v>10467.64</v>
      </c>
      <c r="J29" s="180">
        <f>ROUND(F29*(N29),2)</f>
        <v>10467.64</v>
      </c>
      <c r="K29" s="183">
        <f>ROUND(F29*(O29),2)</f>
        <v>0</v>
      </c>
      <c r="L29" s="183">
        <f>ROUND(F29*(G29),2)</f>
        <v>0</v>
      </c>
      <c r="M29" s="183">
        <f>ROUND(F29*(H29),2)</f>
        <v>10467.64</v>
      </c>
      <c r="N29" s="183">
        <v>147.1</v>
      </c>
      <c r="O29" s="183"/>
      <c r="P29" s="187"/>
      <c r="Q29" s="187"/>
      <c r="R29" s="187"/>
      <c r="S29" s="183">
        <f>ROUND(F29*(P29),3)</f>
        <v>0</v>
      </c>
      <c r="T29" s="184"/>
      <c r="U29" s="184"/>
      <c r="V29" s="187"/>
      <c r="Z29">
        <v>0</v>
      </c>
    </row>
    <row r="30" spans="1:26" ht="35.1" customHeight="1" x14ac:dyDescent="0.25">
      <c r="A30" s="185"/>
      <c r="B30" s="180" t="s">
        <v>205</v>
      </c>
      <c r="C30" s="186" t="s">
        <v>980</v>
      </c>
      <c r="D30" s="180" t="s">
        <v>981</v>
      </c>
      <c r="E30" s="180" t="s">
        <v>290</v>
      </c>
      <c r="F30" s="181">
        <v>2.9350000000000001</v>
      </c>
      <c r="G30" s="182">
        <v>0</v>
      </c>
      <c r="H30" s="182">
        <v>1316.13</v>
      </c>
      <c r="I30" s="182">
        <f>ROUND(F30*(G30+H30),2)</f>
        <v>3862.84</v>
      </c>
      <c r="J30" s="180">
        <f>ROUND(F30*(N30),2)</f>
        <v>3862.84</v>
      </c>
      <c r="K30" s="183">
        <f>ROUND(F30*(O30),2)</f>
        <v>0</v>
      </c>
      <c r="L30" s="183">
        <f>ROUND(F30*(G30),2)</f>
        <v>0</v>
      </c>
      <c r="M30" s="183">
        <f>ROUND(F30*(H30),2)</f>
        <v>3862.84</v>
      </c>
      <c r="N30" s="183">
        <v>1316.13</v>
      </c>
      <c r="O30" s="183"/>
      <c r="P30" s="187">
        <v>1.0156099999999999</v>
      </c>
      <c r="Q30" s="187"/>
      <c r="R30" s="187">
        <v>1.0156099999999999</v>
      </c>
      <c r="S30" s="183">
        <f>ROUND(F30*(P30),3)</f>
        <v>2.9809999999999999</v>
      </c>
      <c r="T30" s="184"/>
      <c r="U30" s="184"/>
      <c r="V30" s="187"/>
      <c r="Z30">
        <v>0</v>
      </c>
    </row>
    <row r="31" spans="1:26" ht="35.1" customHeight="1" x14ac:dyDescent="0.25">
      <c r="A31" s="185"/>
      <c r="B31" s="180" t="s">
        <v>121</v>
      </c>
      <c r="C31" s="186" t="s">
        <v>982</v>
      </c>
      <c r="D31" s="180" t="s">
        <v>983</v>
      </c>
      <c r="E31" s="180" t="s">
        <v>158</v>
      </c>
      <c r="F31" s="181">
        <v>246</v>
      </c>
      <c r="G31" s="182">
        <v>0</v>
      </c>
      <c r="H31" s="182">
        <v>6.68</v>
      </c>
      <c r="I31" s="182">
        <f>ROUND(F31*(G31+H31),2)</f>
        <v>1643.28</v>
      </c>
      <c r="J31" s="180">
        <f>ROUND(F31*(N31),2)</f>
        <v>1643.28</v>
      </c>
      <c r="K31" s="183">
        <f>ROUND(F31*(O31),2)</f>
        <v>0</v>
      </c>
      <c r="L31" s="183">
        <f>ROUND(F31*(G31),2)</f>
        <v>0</v>
      </c>
      <c r="M31" s="183">
        <f>ROUND(F31*(H31),2)</f>
        <v>1643.28</v>
      </c>
      <c r="N31" s="183">
        <v>6.68</v>
      </c>
      <c r="O31" s="183"/>
      <c r="P31" s="187"/>
      <c r="Q31" s="187"/>
      <c r="R31" s="187"/>
      <c r="S31" s="183">
        <f>ROUND(F31*(P31),3)</f>
        <v>0</v>
      </c>
      <c r="T31" s="184"/>
      <c r="U31" s="184"/>
      <c r="V31" s="187"/>
      <c r="Z31">
        <v>0</v>
      </c>
    </row>
    <row r="32" spans="1:26" x14ac:dyDescent="0.25">
      <c r="A32" s="161"/>
      <c r="B32" s="161"/>
      <c r="C32" s="179">
        <v>3</v>
      </c>
      <c r="D32" s="179" t="s">
        <v>77</v>
      </c>
      <c r="E32" s="161"/>
      <c r="F32" s="178"/>
      <c r="G32" s="164">
        <f>ROUND((SUM(L26:L31))/1,2)</f>
        <v>0</v>
      </c>
      <c r="H32" s="164">
        <f>ROUND((SUM(M26:M31))/1,2)</f>
        <v>16075.15</v>
      </c>
      <c r="I32" s="164">
        <f>ROUND((SUM(I26:I31))/1,2)</f>
        <v>16075.15</v>
      </c>
      <c r="J32" s="161"/>
      <c r="K32" s="161"/>
      <c r="L32" s="161">
        <f>ROUND((SUM(L26:L31))/1,2)</f>
        <v>0</v>
      </c>
      <c r="M32" s="161">
        <f>ROUND((SUM(M26:M31))/1,2)</f>
        <v>16075.15</v>
      </c>
      <c r="N32" s="161"/>
      <c r="O32" s="161"/>
      <c r="P32" s="196"/>
      <c r="Q32" s="161"/>
      <c r="R32" s="161"/>
      <c r="S32" s="196">
        <f>ROUND((SUM(S26:S31))/1,2)</f>
        <v>2.98</v>
      </c>
      <c r="T32" s="158"/>
      <c r="U32" s="158"/>
      <c r="V32" s="2">
        <f>ROUND((SUM(V26:V31))/1,2)</f>
        <v>0</v>
      </c>
      <c r="W32" s="158"/>
      <c r="X32" s="158"/>
      <c r="Y32" s="158"/>
      <c r="Z32" s="158"/>
    </row>
    <row r="33" spans="1:26" x14ac:dyDescent="0.25">
      <c r="A33" s="1"/>
      <c r="B33" s="1"/>
      <c r="C33" s="1"/>
      <c r="D33" s="1"/>
      <c r="E33" s="1"/>
      <c r="F33" s="174"/>
      <c r="G33" s="154"/>
      <c r="H33" s="154"/>
      <c r="I33" s="154"/>
      <c r="J33" s="1"/>
      <c r="K33" s="1"/>
      <c r="L33" s="1"/>
      <c r="M33" s="1"/>
      <c r="N33" s="1"/>
      <c r="O33" s="1"/>
      <c r="P33" s="1"/>
      <c r="Q33" s="1"/>
      <c r="R33" s="1"/>
      <c r="S33" s="1"/>
      <c r="V33" s="1"/>
    </row>
    <row r="34" spans="1:26" x14ac:dyDescent="0.25">
      <c r="A34" s="161"/>
      <c r="B34" s="161"/>
      <c r="C34" s="179">
        <v>4</v>
      </c>
      <c r="D34" s="179" t="s">
        <v>78</v>
      </c>
      <c r="E34" s="161"/>
      <c r="F34" s="178"/>
      <c r="G34" s="162"/>
      <c r="H34" s="162"/>
      <c r="I34" s="162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58"/>
      <c r="U34" s="158"/>
      <c r="V34" s="161"/>
      <c r="W34" s="158"/>
      <c r="X34" s="158"/>
      <c r="Y34" s="158"/>
      <c r="Z34" s="158"/>
    </row>
    <row r="35" spans="1:26" ht="35.1" customHeight="1" x14ac:dyDescent="0.25">
      <c r="A35" s="193"/>
      <c r="B35" s="188" t="s">
        <v>146</v>
      </c>
      <c r="C35" s="194" t="s">
        <v>984</v>
      </c>
      <c r="D35" s="188" t="s">
        <v>985</v>
      </c>
      <c r="E35" s="188" t="s">
        <v>290</v>
      </c>
      <c r="F35" s="189">
        <v>94.4</v>
      </c>
      <c r="G35" s="190">
        <v>0</v>
      </c>
      <c r="H35" s="190">
        <v>12.48</v>
      </c>
      <c r="I35" s="190">
        <f>ROUND(F35*(G35+H35),2)</f>
        <v>1178.1099999999999</v>
      </c>
      <c r="J35" s="188">
        <f>ROUND(F35*(N35),2)</f>
        <v>1178.1099999999999</v>
      </c>
      <c r="K35" s="191">
        <f>ROUND(F35*(O35),2)</f>
        <v>0</v>
      </c>
      <c r="L35" s="191">
        <f>ROUND(F35*(G35),2)</f>
        <v>0</v>
      </c>
      <c r="M35" s="191">
        <f>ROUND(F35*(H35),2)</f>
        <v>1178.1099999999999</v>
      </c>
      <c r="N35" s="191">
        <v>12.48</v>
      </c>
      <c r="O35" s="191"/>
      <c r="P35" s="195"/>
      <c r="Q35" s="195"/>
      <c r="R35" s="195"/>
      <c r="S35" s="191">
        <f>ROUND(F35*(P35),3)</f>
        <v>0</v>
      </c>
      <c r="T35" s="192"/>
      <c r="U35" s="192"/>
      <c r="V35" s="195"/>
      <c r="Z35">
        <v>0</v>
      </c>
    </row>
    <row r="36" spans="1:26" x14ac:dyDescent="0.25">
      <c r="A36" s="161"/>
      <c r="B36" s="161"/>
      <c r="C36" s="179">
        <v>4</v>
      </c>
      <c r="D36" s="179" t="s">
        <v>78</v>
      </c>
      <c r="E36" s="161"/>
      <c r="F36" s="178"/>
      <c r="G36" s="164">
        <f>ROUND((SUM(L34:L35))/1,2)</f>
        <v>0</v>
      </c>
      <c r="H36" s="164">
        <f>ROUND((SUM(M34:M35))/1,2)</f>
        <v>1178.1099999999999</v>
      </c>
      <c r="I36" s="164">
        <f>ROUND((SUM(I34:I35))/1,2)</f>
        <v>1178.1099999999999</v>
      </c>
      <c r="J36" s="161"/>
      <c r="K36" s="161"/>
      <c r="L36" s="161">
        <f>ROUND((SUM(L34:L35))/1,2)</f>
        <v>0</v>
      </c>
      <c r="M36" s="161">
        <f>ROUND((SUM(M34:M35))/1,2)</f>
        <v>1178.1099999999999</v>
      </c>
      <c r="N36" s="161"/>
      <c r="O36" s="161"/>
      <c r="P36" s="196"/>
      <c r="Q36" s="161"/>
      <c r="R36" s="161"/>
      <c r="S36" s="196">
        <f>ROUND((SUM(S34:S35))/1,2)</f>
        <v>0</v>
      </c>
      <c r="T36" s="158"/>
      <c r="U36" s="158"/>
      <c r="V36" s="2">
        <f>ROUND((SUM(V34:V35))/1,2)</f>
        <v>0</v>
      </c>
      <c r="W36" s="158"/>
      <c r="X36" s="158"/>
      <c r="Y36" s="158"/>
      <c r="Z36" s="158"/>
    </row>
    <row r="37" spans="1:26" x14ac:dyDescent="0.25">
      <c r="A37" s="1"/>
      <c r="B37" s="1"/>
      <c r="C37" s="1"/>
      <c r="D37" s="1"/>
      <c r="E37" s="1"/>
      <c r="F37" s="174"/>
      <c r="G37" s="154"/>
      <c r="H37" s="154"/>
      <c r="I37" s="154"/>
      <c r="J37" s="1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25">
      <c r="A38" s="161"/>
      <c r="B38" s="161"/>
      <c r="C38" s="179">
        <v>99</v>
      </c>
      <c r="D38" s="179" t="s">
        <v>837</v>
      </c>
      <c r="E38" s="161"/>
      <c r="F38" s="178"/>
      <c r="G38" s="162"/>
      <c r="H38" s="162"/>
      <c r="I38" s="162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58"/>
      <c r="U38" s="158"/>
      <c r="V38" s="161"/>
      <c r="W38" s="158"/>
      <c r="X38" s="158"/>
      <c r="Y38" s="158"/>
      <c r="Z38" s="158"/>
    </row>
    <row r="39" spans="1:26" ht="35.1" customHeight="1" x14ac:dyDescent="0.25">
      <c r="A39" s="185"/>
      <c r="B39" s="180" t="s">
        <v>202</v>
      </c>
      <c r="C39" s="186" t="s">
        <v>986</v>
      </c>
      <c r="D39" s="180" t="s">
        <v>987</v>
      </c>
      <c r="E39" s="180" t="s">
        <v>290</v>
      </c>
      <c r="F39" s="181">
        <v>300.70999999999998</v>
      </c>
      <c r="G39" s="182">
        <v>0</v>
      </c>
      <c r="H39" s="182">
        <v>2.65</v>
      </c>
      <c r="I39" s="182">
        <f>ROUND(F39*(G39+H39),2)</f>
        <v>796.88</v>
      </c>
      <c r="J39" s="180">
        <f>ROUND(F39*(N39),2)</f>
        <v>796.88</v>
      </c>
      <c r="K39" s="183">
        <f>ROUND(F39*(O39),2)</f>
        <v>0</v>
      </c>
      <c r="L39" s="183">
        <f>ROUND(F39*(G39),2)</f>
        <v>0</v>
      </c>
      <c r="M39" s="183">
        <f>ROUND(F39*(H39),2)</f>
        <v>796.88</v>
      </c>
      <c r="N39" s="183">
        <v>2.65</v>
      </c>
      <c r="O39" s="183"/>
      <c r="P39" s="187"/>
      <c r="Q39" s="187"/>
      <c r="R39" s="187"/>
      <c r="S39" s="183">
        <f>ROUND(F39*(P39),3)</f>
        <v>0</v>
      </c>
      <c r="T39" s="184"/>
      <c r="U39" s="184"/>
      <c r="V39" s="187"/>
      <c r="Z39">
        <v>0</v>
      </c>
    </row>
    <row r="40" spans="1:26" x14ac:dyDescent="0.25">
      <c r="A40" s="161"/>
      <c r="B40" s="161"/>
      <c r="C40" s="179">
        <v>99</v>
      </c>
      <c r="D40" s="179" t="s">
        <v>837</v>
      </c>
      <c r="E40" s="161"/>
      <c r="F40" s="178"/>
      <c r="G40" s="164">
        <f>ROUND((SUM(L38:L39))/1,2)</f>
        <v>0</v>
      </c>
      <c r="H40" s="164">
        <f>ROUND((SUM(M38:M39))/1,2)</f>
        <v>796.88</v>
      </c>
      <c r="I40" s="164">
        <f>ROUND((SUM(I38:I39))/1,2)</f>
        <v>796.88</v>
      </c>
      <c r="J40" s="161"/>
      <c r="K40" s="161"/>
      <c r="L40" s="161">
        <f>ROUND((SUM(L38:L39))/1,2)</f>
        <v>0</v>
      </c>
      <c r="M40" s="161">
        <f>ROUND((SUM(M38:M39))/1,2)</f>
        <v>796.88</v>
      </c>
      <c r="N40" s="161"/>
      <c r="O40" s="161"/>
      <c r="P40" s="196"/>
      <c r="Q40" s="161"/>
      <c r="R40" s="161"/>
      <c r="S40" s="196">
        <f>ROUND((SUM(S38:S39))/1,2)</f>
        <v>0</v>
      </c>
      <c r="T40" s="158"/>
      <c r="U40" s="158"/>
      <c r="V40" s="2">
        <f>ROUND((SUM(V38:V39))/1,2)</f>
        <v>0</v>
      </c>
      <c r="W40" s="158"/>
      <c r="X40" s="158"/>
      <c r="Y40" s="158"/>
      <c r="Z40" s="158"/>
    </row>
    <row r="41" spans="1:26" x14ac:dyDescent="0.25">
      <c r="A41" s="1"/>
      <c r="B41" s="1"/>
      <c r="C41" s="1"/>
      <c r="D41" s="1"/>
      <c r="E41" s="1"/>
      <c r="F41" s="174"/>
      <c r="G41" s="154"/>
      <c r="H41" s="154"/>
      <c r="I41" s="154"/>
      <c r="J41" s="1"/>
      <c r="K41" s="1"/>
      <c r="L41" s="1"/>
      <c r="M41" s="1"/>
      <c r="N41" s="1"/>
      <c r="O41" s="1"/>
      <c r="P41" s="1"/>
      <c r="Q41" s="1"/>
      <c r="R41" s="1"/>
      <c r="S41" s="1"/>
      <c r="V41" s="1"/>
    </row>
    <row r="42" spans="1:26" x14ac:dyDescent="0.25">
      <c r="A42" s="161"/>
      <c r="B42" s="161"/>
      <c r="C42" s="161"/>
      <c r="D42" s="2" t="s">
        <v>74</v>
      </c>
      <c r="E42" s="161"/>
      <c r="F42" s="178"/>
      <c r="G42" s="164">
        <f>ROUND((SUM(L9:L41))/2,2)</f>
        <v>0</v>
      </c>
      <c r="H42" s="164">
        <f>ROUND((SUM(M9:M41))/2,2)</f>
        <v>44501.91</v>
      </c>
      <c r="I42" s="164">
        <f>ROUND((SUM(I9:I41))/2,2)</f>
        <v>44501.91</v>
      </c>
      <c r="J42" s="162"/>
      <c r="K42" s="161"/>
      <c r="L42" s="162">
        <f>ROUND((SUM(L9:L41))/2,2)</f>
        <v>0</v>
      </c>
      <c r="M42" s="162">
        <f>ROUND((SUM(M9:M41))/2,2)</f>
        <v>44501.91</v>
      </c>
      <c r="N42" s="161"/>
      <c r="O42" s="161"/>
      <c r="P42" s="196"/>
      <c r="Q42" s="161"/>
      <c r="R42" s="161"/>
      <c r="S42" s="196">
        <f>ROUND((SUM(S9:S41))/2,2)</f>
        <v>296.74</v>
      </c>
      <c r="T42" s="158"/>
      <c r="U42" s="158"/>
      <c r="V42" s="2">
        <f>ROUND((SUM(V9:V41))/2,2)</f>
        <v>0</v>
      </c>
    </row>
    <row r="43" spans="1:26" x14ac:dyDescent="0.25">
      <c r="A43" s="1"/>
      <c r="B43" s="1"/>
      <c r="C43" s="1"/>
      <c r="D43" s="1"/>
      <c r="E43" s="1"/>
      <c r="F43" s="174"/>
      <c r="G43" s="154"/>
      <c r="H43" s="154"/>
      <c r="I43" s="154"/>
      <c r="J43" s="1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25">
      <c r="A44" s="161"/>
      <c r="B44" s="161"/>
      <c r="C44" s="161"/>
      <c r="D44" s="2" t="s">
        <v>83</v>
      </c>
      <c r="E44" s="161"/>
      <c r="F44" s="178"/>
      <c r="G44" s="162"/>
      <c r="H44" s="162"/>
      <c r="I44" s="162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58"/>
      <c r="U44" s="158"/>
      <c r="V44" s="161"/>
      <c r="W44" s="158"/>
      <c r="X44" s="158"/>
      <c r="Y44" s="158"/>
      <c r="Z44" s="158"/>
    </row>
    <row r="45" spans="1:26" x14ac:dyDescent="0.25">
      <c r="A45" s="161"/>
      <c r="B45" s="161"/>
      <c r="C45" s="179">
        <v>711</v>
      </c>
      <c r="D45" s="179" t="s">
        <v>84</v>
      </c>
      <c r="E45" s="161"/>
      <c r="F45" s="178"/>
      <c r="G45" s="162"/>
      <c r="H45" s="162"/>
      <c r="I45" s="162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58"/>
      <c r="U45" s="158"/>
      <c r="V45" s="161"/>
      <c r="W45" s="158"/>
      <c r="X45" s="158"/>
      <c r="Y45" s="158"/>
      <c r="Z45" s="158"/>
    </row>
    <row r="46" spans="1:26" ht="35.1" customHeight="1" x14ac:dyDescent="0.25">
      <c r="A46" s="185"/>
      <c r="B46" s="180" t="s">
        <v>121</v>
      </c>
      <c r="C46" s="186" t="s">
        <v>988</v>
      </c>
      <c r="D46" s="180" t="s">
        <v>989</v>
      </c>
      <c r="E46" s="180" t="s">
        <v>142</v>
      </c>
      <c r="F46" s="181">
        <v>176.9</v>
      </c>
      <c r="G46" s="182">
        <v>0</v>
      </c>
      <c r="H46" s="182">
        <v>7.35</v>
      </c>
      <c r="I46" s="182">
        <f>ROUND(F46*(G46+H46),2)</f>
        <v>1300.22</v>
      </c>
      <c r="J46" s="180">
        <f>ROUND(F46*(N46),2)</f>
        <v>1300.22</v>
      </c>
      <c r="K46" s="183">
        <f>ROUND(F46*(O46),2)</f>
        <v>0</v>
      </c>
      <c r="L46" s="183">
        <f>ROUND(F46*(G46),2)</f>
        <v>0</v>
      </c>
      <c r="M46" s="183">
        <f>ROUND(F46*(H46),2)</f>
        <v>1300.22</v>
      </c>
      <c r="N46" s="183">
        <v>7.35</v>
      </c>
      <c r="O46" s="183"/>
      <c r="P46" s="187"/>
      <c r="Q46" s="187"/>
      <c r="R46" s="187"/>
      <c r="S46" s="183">
        <f>ROUND(F46*(P46),3)</f>
        <v>0</v>
      </c>
      <c r="T46" s="184"/>
      <c r="U46" s="184"/>
      <c r="V46" s="187"/>
      <c r="Z46">
        <v>0</v>
      </c>
    </row>
    <row r="47" spans="1:26" ht="35.1" customHeight="1" x14ac:dyDescent="0.25">
      <c r="A47" s="185"/>
      <c r="B47" s="180" t="s">
        <v>370</v>
      </c>
      <c r="C47" s="186" t="s">
        <v>383</v>
      </c>
      <c r="D47" s="180" t="s">
        <v>384</v>
      </c>
      <c r="E47" s="180" t="s">
        <v>290</v>
      </c>
      <c r="F47" s="181">
        <v>0.68</v>
      </c>
      <c r="G47" s="182">
        <v>0</v>
      </c>
      <c r="H47" s="182">
        <v>62.9</v>
      </c>
      <c r="I47" s="182">
        <f>ROUND(F47*(G47+H47),2)</f>
        <v>42.77</v>
      </c>
      <c r="J47" s="180">
        <f>ROUND(F47*(N47),2)</f>
        <v>42.77</v>
      </c>
      <c r="K47" s="183">
        <f>ROUND(F47*(O47),2)</f>
        <v>0</v>
      </c>
      <c r="L47" s="183">
        <f>ROUND(F47*(G47),2)</f>
        <v>0</v>
      </c>
      <c r="M47" s="183">
        <f>ROUND(F47*(H47),2)</f>
        <v>42.77</v>
      </c>
      <c r="N47" s="183">
        <v>62.9</v>
      </c>
      <c r="O47" s="183"/>
      <c r="P47" s="187"/>
      <c r="Q47" s="187"/>
      <c r="R47" s="187"/>
      <c r="S47" s="183">
        <f>ROUND(F47*(P47),3)</f>
        <v>0</v>
      </c>
      <c r="T47" s="184"/>
      <c r="U47" s="184"/>
      <c r="V47" s="187"/>
      <c r="Z47">
        <v>0</v>
      </c>
    </row>
    <row r="48" spans="1:26" x14ac:dyDescent="0.25">
      <c r="A48" s="161"/>
      <c r="B48" s="161"/>
      <c r="C48" s="179">
        <v>711</v>
      </c>
      <c r="D48" s="179" t="s">
        <v>84</v>
      </c>
      <c r="E48" s="161"/>
      <c r="F48" s="178"/>
      <c r="G48" s="164">
        <f>ROUND((SUM(L45:L47))/1,2)</f>
        <v>0</v>
      </c>
      <c r="H48" s="164">
        <f>ROUND((SUM(M45:M47))/1,2)</f>
        <v>1342.99</v>
      </c>
      <c r="I48" s="164">
        <f>ROUND((SUM(I45:I47))/1,2)</f>
        <v>1342.99</v>
      </c>
      <c r="J48" s="161"/>
      <c r="K48" s="161"/>
      <c r="L48" s="161">
        <f>ROUND((SUM(L45:L47))/1,2)</f>
        <v>0</v>
      </c>
      <c r="M48" s="161">
        <f>ROUND((SUM(M45:M47))/1,2)</f>
        <v>1342.99</v>
      </c>
      <c r="N48" s="161"/>
      <c r="O48" s="161"/>
      <c r="P48" s="196"/>
      <c r="Q48" s="1"/>
      <c r="R48" s="1"/>
      <c r="S48" s="196">
        <f>ROUND((SUM(S45:S47))/1,2)</f>
        <v>0</v>
      </c>
      <c r="T48" s="198"/>
      <c r="U48" s="198"/>
      <c r="V48" s="2">
        <f>ROUND((SUM(V45:V47))/1,2)</f>
        <v>0</v>
      </c>
    </row>
    <row r="49" spans="1:26" x14ac:dyDescent="0.25">
      <c r="A49" s="1"/>
      <c r="B49" s="1"/>
      <c r="C49" s="1"/>
      <c r="D49" s="1"/>
      <c r="E49" s="1"/>
      <c r="F49" s="174"/>
      <c r="G49" s="154"/>
      <c r="H49" s="154"/>
      <c r="I49" s="154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61"/>
      <c r="B50" s="161"/>
      <c r="C50" s="161"/>
      <c r="D50" s="2" t="s">
        <v>83</v>
      </c>
      <c r="E50" s="161"/>
      <c r="F50" s="178"/>
      <c r="G50" s="164">
        <f>ROUND((SUM(L44:L49))/2,2)</f>
        <v>0</v>
      </c>
      <c r="H50" s="164">
        <f>ROUND((SUM(M44:M49))/2,2)</f>
        <v>1342.99</v>
      </c>
      <c r="I50" s="164">
        <f>ROUND((SUM(I44:I49))/2,2)</f>
        <v>1342.99</v>
      </c>
      <c r="J50" s="161"/>
      <c r="K50" s="161"/>
      <c r="L50" s="161">
        <f>ROUND((SUM(L44:L49))/2,2)</f>
        <v>0</v>
      </c>
      <c r="M50" s="161">
        <f>ROUND((SUM(M44:M49))/2,2)</f>
        <v>1342.99</v>
      </c>
      <c r="N50" s="161"/>
      <c r="O50" s="161"/>
      <c r="P50" s="196"/>
      <c r="Q50" s="1"/>
      <c r="R50" s="1"/>
      <c r="S50" s="196">
        <f>ROUND((SUM(S44:S49))/2,2)</f>
        <v>0</v>
      </c>
      <c r="V50" s="2">
        <f>ROUND((SUM(V44:V49))/2,2)</f>
        <v>0</v>
      </c>
    </row>
    <row r="51" spans="1:26" x14ac:dyDescent="0.25">
      <c r="A51" s="199"/>
      <c r="B51" s="199"/>
      <c r="C51" s="199"/>
      <c r="D51" s="199" t="s">
        <v>102</v>
      </c>
      <c r="E51" s="199"/>
      <c r="F51" s="200"/>
      <c r="G51" s="201">
        <f>ROUND((SUM(L9:L50))/3,2)</f>
        <v>0</v>
      </c>
      <c r="H51" s="201">
        <f>ROUND((SUM(M9:M50))/3,2)</f>
        <v>45844.9</v>
      </c>
      <c r="I51" s="201">
        <f>ROUND((SUM(I9:I50))/3,2)</f>
        <v>45844.9</v>
      </c>
      <c r="J51" s="199"/>
      <c r="K51" s="199">
        <f>ROUND((SUM(K9:K50))/3,2)</f>
        <v>0</v>
      </c>
      <c r="L51" s="199">
        <f>ROUND((SUM(L9:L50))/3,2)</f>
        <v>0</v>
      </c>
      <c r="M51" s="199">
        <f>ROUND((SUM(M9:M50))/3,2)</f>
        <v>45844.9</v>
      </c>
      <c r="N51" s="199"/>
      <c r="O51" s="199"/>
      <c r="P51" s="200"/>
      <c r="Q51" s="199"/>
      <c r="R51" s="199"/>
      <c r="S51" s="200">
        <f>ROUND((SUM(S9:S50))/3,2)</f>
        <v>296.74</v>
      </c>
      <c r="T51" s="202"/>
      <c r="U51" s="202"/>
      <c r="V51" s="199">
        <f>ROUND((SUM(V9:V50))/3,2)</f>
        <v>0</v>
      </c>
      <c r="Z51">
        <f>(SUM(Z9:Z50))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03 Oporný múr</oddHeader>
    <oddFooter>&amp;RStrana &amp;P z &amp;N    &amp;L&amp;7Spracované systémom Systematic® Kalkulus, tel.: 051 77 10 585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F2F9-C573-49F4-99E1-EC9C8F52C4C3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990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6191'!B18</f>
        <v>0</v>
      </c>
      <c r="E16" s="98">
        <f>'Rekap 6191'!C18</f>
        <v>20205.990000000002</v>
      </c>
      <c r="F16" s="109">
        <f>'Rekap 6191'!D18</f>
        <v>20205.990000000002</v>
      </c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/>
      <c r="E17" s="76"/>
      <c r="F17" s="81"/>
      <c r="G17" s="62">
        <v>7</v>
      </c>
      <c r="H17" s="119" t="s">
        <v>43</v>
      </c>
      <c r="I17" s="129"/>
      <c r="J17" s="122">
        <f>'SO 6191'!Z56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20205.990000000002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20205.990000000002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6191'!K9:'SO 6191'!K55)</f>
        <v>20205.990000000002</v>
      </c>
      <c r="J29" s="121">
        <f>ROUND(((ROUND(I29,2)*20)*1/100),2)</f>
        <v>4041.2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6191'!K9:'SO 6191'!K55)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24247.190000000002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CC7D-EDFF-44B2-A009-6310C2172C74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3.25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990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6191'!L20</f>
        <v>0</v>
      </c>
      <c r="C11" s="162">
        <f>'SO 6191'!M20</f>
        <v>1359.33</v>
      </c>
      <c r="D11" s="162">
        <f>'SO 6191'!I20</f>
        <v>1359.33</v>
      </c>
      <c r="E11" s="163">
        <f>'SO 6191'!S20</f>
        <v>0</v>
      </c>
      <c r="F11" s="163">
        <f>'SO 6191'!V20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6191'!L26</f>
        <v>0</v>
      </c>
      <c r="C12" s="162">
        <f>'SO 6191'!M26</f>
        <v>1140.2</v>
      </c>
      <c r="D12" s="162">
        <f>'SO 6191'!I26</f>
        <v>1140.2</v>
      </c>
      <c r="E12" s="163">
        <f>'SO 6191'!S26</f>
        <v>0</v>
      </c>
      <c r="F12" s="163">
        <f>'SO 6191'!V26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6191'!L30</f>
        <v>0</v>
      </c>
      <c r="C13" s="162">
        <f>'SO 6191'!M30</f>
        <v>110.48</v>
      </c>
      <c r="D13" s="162">
        <f>'SO 6191'!I30</f>
        <v>110.48</v>
      </c>
      <c r="E13" s="163">
        <f>'SO 6191'!S30</f>
        <v>0</v>
      </c>
      <c r="F13" s="163">
        <f>'SO 6191'!V30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78</v>
      </c>
      <c r="B14" s="162">
        <f>'SO 6191'!L34</f>
        <v>0</v>
      </c>
      <c r="C14" s="162">
        <f>'SO 6191'!M34</f>
        <v>4380</v>
      </c>
      <c r="D14" s="162">
        <f>'SO 6191'!I34</f>
        <v>4380</v>
      </c>
      <c r="E14" s="163">
        <f>'SO 6191'!S34</f>
        <v>0</v>
      </c>
      <c r="F14" s="163">
        <f>'SO 6191'!V34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79</v>
      </c>
      <c r="B15" s="162">
        <f>'SO 6191'!L43</f>
        <v>0</v>
      </c>
      <c r="C15" s="162">
        <f>'SO 6191'!M43</f>
        <v>10250.75</v>
      </c>
      <c r="D15" s="162">
        <f>'SO 6191'!I43</f>
        <v>10250.75</v>
      </c>
      <c r="E15" s="163">
        <f>'SO 6191'!S43</f>
        <v>353.34</v>
      </c>
      <c r="F15" s="163">
        <f>'SO 6191'!V43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61" t="s">
        <v>82</v>
      </c>
      <c r="B16" s="162">
        <f>'SO 6191'!L49</f>
        <v>0</v>
      </c>
      <c r="C16" s="162">
        <f>'SO 6191'!M49</f>
        <v>1584.76</v>
      </c>
      <c r="D16" s="162">
        <f>'SO 6191'!I49</f>
        <v>1584.76</v>
      </c>
      <c r="E16" s="163">
        <f>'SO 6191'!S49</f>
        <v>23.12</v>
      </c>
      <c r="F16" s="163">
        <f>'SO 6191'!V49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837</v>
      </c>
      <c r="B17" s="162">
        <f>'SO 6191'!L53</f>
        <v>0</v>
      </c>
      <c r="C17" s="162">
        <f>'SO 6191'!M53</f>
        <v>1380.47</v>
      </c>
      <c r="D17" s="162">
        <f>'SO 6191'!I53</f>
        <v>1380.47</v>
      </c>
      <c r="E17" s="163">
        <f>'SO 6191'!S53</f>
        <v>0</v>
      </c>
      <c r="F17" s="163">
        <f>'SO 6191'!V53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2" t="s">
        <v>74</v>
      </c>
      <c r="B18" s="164">
        <f>'SO 6191'!L55</f>
        <v>0</v>
      </c>
      <c r="C18" s="164">
        <f>'SO 6191'!M55</f>
        <v>20205.990000000002</v>
      </c>
      <c r="D18" s="164">
        <f>'SO 6191'!I55</f>
        <v>20205.990000000002</v>
      </c>
      <c r="E18" s="165">
        <f>'SO 6191'!S55</f>
        <v>376.46</v>
      </c>
      <c r="F18" s="165">
        <f>'SO 6191'!V55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"/>
      <c r="B19" s="154"/>
      <c r="C19" s="154"/>
      <c r="D19" s="154"/>
      <c r="E19" s="153"/>
      <c r="F19" s="153"/>
    </row>
    <row r="20" spans="1:26" x14ac:dyDescent="0.25">
      <c r="A20" s="2" t="s">
        <v>102</v>
      </c>
      <c r="B20" s="164">
        <f>'SO 6191'!L56</f>
        <v>0</v>
      </c>
      <c r="C20" s="164">
        <f>'SO 6191'!M56</f>
        <v>20205.990000000002</v>
      </c>
      <c r="D20" s="164">
        <f>'SO 6191'!I56</f>
        <v>20205.990000000002</v>
      </c>
      <c r="E20" s="165">
        <f>'SO 6191'!S56</f>
        <v>376.46</v>
      </c>
      <c r="F20" s="165">
        <f>'SO 6191'!V56</f>
        <v>0</v>
      </c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1"/>
      <c r="B22" s="154"/>
      <c r="C22" s="154"/>
      <c r="D22" s="154"/>
      <c r="E22" s="153"/>
      <c r="F22" s="153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B9FEE-BB7D-4986-A6FE-082085898D2C}">
  <dimension ref="A1:Z41"/>
  <sheetViews>
    <sheetView topLeftCell="A22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1085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212" t="s">
        <v>1</v>
      </c>
      <c r="C2" s="213"/>
      <c r="D2" s="213"/>
      <c r="E2" s="213"/>
      <c r="F2" s="213"/>
      <c r="G2" s="213"/>
      <c r="H2" s="213"/>
      <c r="I2" s="213"/>
      <c r="J2" s="214"/>
    </row>
    <row r="3" spans="1:23" ht="18" customHeight="1" x14ac:dyDescent="0.25">
      <c r="A3" s="13"/>
      <c r="B3" s="23"/>
      <c r="C3" s="20"/>
      <c r="D3" s="17"/>
      <c r="E3" s="17"/>
      <c r="F3" s="17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'Kryci_list 6152'!D16+'Kryci_list 6173'!D16+'Kryci_list 6188'!D16+'Kryci_list 6189'!D16+'Kryci_list 6190'!D16+'Kryci_list 6191'!D16+'Kryci_list 6192'!D16+'Kryci_list 6193'!D16</f>
        <v>45544.58</v>
      </c>
      <c r="E16" s="98">
        <f>'Kryci_list 6152'!E16+'Kryci_list 6173'!E16+'Kryci_list 6188'!E16+'Kryci_list 6189'!E16+'Kryci_list 6190'!E16+'Kryci_list 6191'!E16+'Kryci_list 6192'!E16+'Kryci_list 6193'!E16</f>
        <v>321571.20000000001</v>
      </c>
      <c r="F16" s="109">
        <f>'Kryci_list 6152'!F16+'Kryci_list 6173'!F16+'Kryci_list 6188'!F16+'Kryci_list 6189'!F16+'Kryci_list 6190'!F16+'Kryci_list 6191'!F16+'Kryci_list 6192'!F16+'Kryci_list 6193'!F16</f>
        <v>367115.78</v>
      </c>
      <c r="G16" s="61">
        <v>6</v>
      </c>
      <c r="H16" s="118" t="s">
        <v>659</v>
      </c>
      <c r="I16" s="129"/>
      <c r="J16" s="121">
        <f>Rekapitulácia!F15</f>
        <v>0</v>
      </c>
    </row>
    <row r="17" spans="1:10" ht="18" customHeight="1" x14ac:dyDescent="0.25">
      <c r="A17" s="13"/>
      <c r="B17" s="68">
        <v>2</v>
      </c>
      <c r="C17" s="72" t="s">
        <v>37</v>
      </c>
      <c r="D17" s="78">
        <f>'Kryci_list 6152'!D17+'Kryci_list 6173'!D17+'Kryci_list 6188'!D17+'Kryci_list 6189'!D17+'Kryci_list 6190'!D17+'Kryci_list 6191'!D17+'Kryci_list 6192'!D17+'Kryci_list 6193'!D17</f>
        <v>1396.49</v>
      </c>
      <c r="E17" s="76">
        <f>'Kryci_list 6152'!E17+'Kryci_list 6173'!E17+'Kryci_list 6188'!E17+'Kryci_list 6189'!E17+'Kryci_list 6190'!E17+'Kryci_list 6191'!E17+'Kryci_list 6192'!E17+'Kryci_list 6193'!E17</f>
        <v>183478.16999999998</v>
      </c>
      <c r="F17" s="81">
        <f>'Kryci_list 6152'!F17+'Kryci_list 6173'!F17+'Kryci_list 6188'!F17+'Kryci_list 6189'!F17+'Kryci_list 6190'!F17+'Kryci_list 6191'!F17+'Kryci_list 6192'!F17+'Kryci_list 6193'!F17</f>
        <v>184874.65999999997</v>
      </c>
      <c r="G17" s="62">
        <v>7</v>
      </c>
      <c r="H17" s="119" t="s">
        <v>43</v>
      </c>
      <c r="I17" s="129"/>
      <c r="J17" s="122">
        <f>Rekapitulácia!E15</f>
        <v>0</v>
      </c>
    </row>
    <row r="18" spans="1:10" ht="18" customHeight="1" x14ac:dyDescent="0.25">
      <c r="A18" s="13"/>
      <c r="B18" s="69">
        <v>3</v>
      </c>
      <c r="C18" s="73" t="s">
        <v>38</v>
      </c>
      <c r="D18" s="79">
        <f>'Kryci_list 6152'!D18+'Kryci_list 6173'!D18+'Kryci_list 6188'!D18+'Kryci_list 6189'!D18+'Kryci_list 6190'!D18+'Kryci_list 6191'!D18+'Kryci_list 6192'!D18+'Kryci_list 6193'!D18</f>
        <v>29186.16</v>
      </c>
      <c r="E18" s="77">
        <f>'Kryci_list 6152'!E18+'Kryci_list 6173'!E18+'Kryci_list 6188'!E18+'Kryci_list 6189'!E18+'Kryci_list 6190'!E18+'Kryci_list 6191'!E18+'Kryci_list 6192'!E18+'Kryci_list 6193'!E18</f>
        <v>0</v>
      </c>
      <c r="F18" s="82">
        <f>'Kryci_list 6152'!F18+'Kryci_list 6173'!F18+'Kryci_list 6188'!F18+'Kryci_list 6189'!F18+'Kryci_list 6190'!F18+'Kryci_list 6191'!F18+'Kryci_list 6192'!F18+'Kryci_list 6193'!F18</f>
        <v>29186.16</v>
      </c>
      <c r="G18" s="62">
        <v>8</v>
      </c>
      <c r="H18" s="119" t="s">
        <v>44</v>
      </c>
      <c r="I18" s="129"/>
      <c r="J18" s="122">
        <f>Rekapitulácia!D15</f>
        <v>0</v>
      </c>
    </row>
    <row r="19" spans="1:10" ht="18" customHeight="1" x14ac:dyDescent="0.25">
      <c r="A19" s="13"/>
      <c r="B19" s="69">
        <v>4</v>
      </c>
      <c r="C19" s="73" t="s">
        <v>39</v>
      </c>
      <c r="D19" s="79">
        <f>'Kryci_list 6152'!D19+'Kryci_list 6173'!D19+'Kryci_list 6188'!D19+'Kryci_list 6189'!D19+'Kryci_list 6190'!D19+'Kryci_list 6191'!D19+'Kryci_list 6192'!D19+'Kryci_list 6193'!D19</f>
        <v>0</v>
      </c>
      <c r="E19" s="77">
        <f>'Kryci_list 6152'!E19+'Kryci_list 6173'!E19+'Kryci_list 6188'!E19+'Kryci_list 6189'!E19+'Kryci_list 6190'!E19+'Kryci_list 6191'!E19+'Kryci_list 6192'!E19+'Kryci_list 6193'!E19</f>
        <v>0</v>
      </c>
      <c r="F19" s="82">
        <f>'Kryci_list 6152'!F19+'Kryci_list 6173'!F19+'Kryci_list 6188'!F19+'Kryci_list 6189'!F19+'Kryci_list 6190'!F19+'Kryci_list 6191'!F19+'Kryci_list 6192'!F19+'Kryci_list 6193'!F19</f>
        <v>0</v>
      </c>
      <c r="G19" s="62">
        <v>9</v>
      </c>
      <c r="H19" s="127"/>
      <c r="I19" s="129"/>
      <c r="J19" s="128"/>
    </row>
    <row r="20" spans="1:10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581176.6</v>
      </c>
      <c r="G20" s="62">
        <v>10</v>
      </c>
      <c r="H20" s="119" t="s">
        <v>40</v>
      </c>
      <c r="I20" s="131"/>
      <c r="J20" s="101">
        <f>SUM(J16:J19)</f>
        <v>0</v>
      </c>
    </row>
    <row r="21" spans="1:10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10" ht="18" customHeight="1" x14ac:dyDescent="0.25">
      <c r="A22" s="13"/>
      <c r="B22" s="61">
        <v>11</v>
      </c>
      <c r="C22" s="64" t="s">
        <v>54</v>
      </c>
      <c r="D22" s="88"/>
      <c r="E22" s="91"/>
      <c r="F22" s="81">
        <f>'Kryci_list 6152'!F22+'Kryci_list 6173'!F22+'Kryci_list 6188'!F22+'Kryci_list 6189'!F22+'Kryci_list 6190'!F22+'Kryci_list 6191'!F22+'Kryci_list 6192'!F22+'Kryci_list 6193'!F22</f>
        <v>0</v>
      </c>
      <c r="G22" s="61">
        <v>16</v>
      </c>
      <c r="H22" s="118" t="s">
        <v>60</v>
      </c>
      <c r="I22" s="129"/>
      <c r="J22" s="121">
        <f>'Kryci_list 6152'!J22+'Kryci_list 6173'!J22+'Kryci_list 6188'!J22+'Kryci_list 6189'!J22+'Kryci_list 6190'!J22+'Kryci_list 6191'!J22+'Kryci_list 6192'!J22+'Kryci_list 6193'!J22</f>
        <v>0</v>
      </c>
    </row>
    <row r="23" spans="1:10" ht="18" customHeight="1" x14ac:dyDescent="0.25">
      <c r="A23" s="13"/>
      <c r="B23" s="62">
        <v>12</v>
      </c>
      <c r="C23" s="65" t="s">
        <v>55</v>
      </c>
      <c r="D23" s="67"/>
      <c r="E23" s="91"/>
      <c r="F23" s="82">
        <f>'Kryci_list 6152'!F23+'Kryci_list 6173'!F23+'Kryci_list 6188'!F23+'Kryci_list 6189'!F23+'Kryci_list 6190'!F23+'Kryci_list 6191'!F23+'Kryci_list 6192'!F23+'Kryci_list 6193'!F23</f>
        <v>0</v>
      </c>
      <c r="G23" s="62">
        <v>17</v>
      </c>
      <c r="H23" s="119" t="s">
        <v>61</v>
      </c>
      <c r="I23" s="129"/>
      <c r="J23" s="122">
        <f>'Kryci_list 6152'!J23+'Kryci_list 6173'!J23+'Kryci_list 6188'!J23+'Kryci_list 6189'!J23+'Kryci_list 6190'!J23+'Kryci_list 6191'!J23+'Kryci_list 6192'!J23+'Kryci_list 6193'!J23</f>
        <v>0</v>
      </c>
    </row>
    <row r="24" spans="1:10" ht="18" customHeight="1" x14ac:dyDescent="0.25">
      <c r="A24" s="13"/>
      <c r="B24" s="62">
        <v>13</v>
      </c>
      <c r="C24" s="65" t="s">
        <v>56</v>
      </c>
      <c r="D24" s="67"/>
      <c r="E24" s="91"/>
      <c r="F24" s="82">
        <f>'Kryci_list 6152'!F24+'Kryci_list 6173'!F24+'Kryci_list 6188'!F24+'Kryci_list 6189'!F24+'Kryci_list 6190'!F24+'Kryci_list 6191'!F24+'Kryci_list 6192'!F24+'Kryci_list 6193'!F24</f>
        <v>0</v>
      </c>
      <c r="G24" s="62">
        <v>18</v>
      </c>
      <c r="H24" s="119" t="s">
        <v>62</v>
      </c>
      <c r="I24" s="129"/>
      <c r="J24" s="122">
        <f>'Kryci_list 6152'!J24+'Kryci_list 6173'!J24+'Kryci_list 6188'!J24+'Kryci_list 6189'!J24+'Kryci_list 6190'!J24+'Kryci_list 6191'!J24+'Kryci_list 6192'!J24+'Kryci_list 6193'!J24</f>
        <v>0</v>
      </c>
    </row>
    <row r="25" spans="1:10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2"/>
    </row>
    <row r="26" spans="1:10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10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10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581176.6</v>
      </c>
    </row>
    <row r="29" spans="1:10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Rekapitulácia!B16</f>
        <v>581176.59999999986</v>
      </c>
      <c r="J29" s="121">
        <f>ROUND(((ROUND(I29,2)*20)/100),2)*1</f>
        <v>116235.32</v>
      </c>
    </row>
    <row r="30" spans="1:10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Rekapitulácia!B17</f>
        <v>0</v>
      </c>
      <c r="J30" s="122">
        <f>ROUND(((ROUND(I30,2)*0)/100),2)</f>
        <v>0</v>
      </c>
    </row>
    <row r="31" spans="1:10" ht="18" customHeight="1" x14ac:dyDescent="0.25">
      <c r="A31" s="13"/>
      <c r="B31" s="24"/>
      <c r="C31" s="139"/>
      <c r="D31" s="140"/>
      <c r="E31" s="22"/>
      <c r="F31" s="13"/>
      <c r="G31" s="62">
        <v>24</v>
      </c>
      <c r="H31" s="119" t="s">
        <v>50</v>
      </c>
      <c r="I31" s="27"/>
      <c r="J31" s="219">
        <f>SUM(J28:J30)</f>
        <v>697411.91999999993</v>
      </c>
    </row>
    <row r="32" spans="1:10" ht="18" customHeight="1" thickBot="1" x14ac:dyDescent="0.3">
      <c r="A32" s="13"/>
      <c r="B32" s="44"/>
      <c r="C32" s="120"/>
      <c r="D32" s="126"/>
      <c r="E32" s="84"/>
      <c r="F32" s="85"/>
      <c r="G32" s="215" t="s">
        <v>51</v>
      </c>
      <c r="H32" s="216"/>
      <c r="I32" s="217"/>
      <c r="J32" s="218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87"/>
      <c r="G33" s="16"/>
      <c r="H33" s="141" t="s">
        <v>67</v>
      </c>
      <c r="I33" s="29"/>
      <c r="J33" s="32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65085-519D-4DD3-B47F-5A69EED76AD2}">
  <dimension ref="A1:Z56"/>
  <sheetViews>
    <sheetView workbookViewId="0">
      <pane ySplit="8" topLeftCell="A51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990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991</v>
      </c>
      <c r="C11" s="186" t="s">
        <v>992</v>
      </c>
      <c r="D11" s="180" t="s">
        <v>993</v>
      </c>
      <c r="E11" s="180" t="s">
        <v>118</v>
      </c>
      <c r="F11" s="181">
        <v>114.139</v>
      </c>
      <c r="G11" s="182">
        <v>0</v>
      </c>
      <c r="H11" s="182">
        <v>3.7</v>
      </c>
      <c r="I11" s="182">
        <f>ROUND(F11*(G11+H11),2)</f>
        <v>422.31</v>
      </c>
      <c r="J11" s="180">
        <f>ROUND(F11*(N11),2)</f>
        <v>422.31</v>
      </c>
      <c r="K11" s="183">
        <f>ROUND(F11*(O11),2)</f>
        <v>0</v>
      </c>
      <c r="L11" s="183">
        <f>ROUND(F11*(G11),2)</f>
        <v>0</v>
      </c>
      <c r="M11" s="183">
        <f>ROUND(F11*(H11),2)</f>
        <v>422.31</v>
      </c>
      <c r="N11" s="183">
        <v>3.7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991</v>
      </c>
      <c r="C12" s="186" t="s">
        <v>994</v>
      </c>
      <c r="D12" s="180" t="s">
        <v>995</v>
      </c>
      <c r="E12" s="180" t="s">
        <v>118</v>
      </c>
      <c r="F12" s="181">
        <v>114.139</v>
      </c>
      <c r="G12" s="182">
        <v>0</v>
      </c>
      <c r="H12" s="182">
        <v>0.47</v>
      </c>
      <c r="I12" s="182">
        <f>ROUND(F12*(G12+H12),2)</f>
        <v>53.65</v>
      </c>
      <c r="J12" s="180">
        <f>ROUND(F12*(N12),2)</f>
        <v>53.65</v>
      </c>
      <c r="K12" s="183">
        <f>ROUND(F12*(O12),2)</f>
        <v>0</v>
      </c>
      <c r="L12" s="183">
        <f>ROUND(F12*(G12),2)</f>
        <v>0</v>
      </c>
      <c r="M12" s="183">
        <f>ROUND(F12*(H12),2)</f>
        <v>53.65</v>
      </c>
      <c r="N12" s="183">
        <v>0.47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115</v>
      </c>
      <c r="C13" s="186" t="s">
        <v>119</v>
      </c>
      <c r="D13" s="180" t="s">
        <v>120</v>
      </c>
      <c r="E13" s="180" t="s">
        <v>118</v>
      </c>
      <c r="F13" s="181">
        <v>0.48199999999999998</v>
      </c>
      <c r="G13" s="182">
        <v>0</v>
      </c>
      <c r="H13" s="182">
        <v>18.39</v>
      </c>
      <c r="I13" s="182">
        <f>ROUND(F13*(G13+H13),2)</f>
        <v>8.86</v>
      </c>
      <c r="J13" s="180">
        <f>ROUND(F13*(N13),2)</f>
        <v>8.86</v>
      </c>
      <c r="K13" s="183">
        <f>ROUND(F13*(O13),2)</f>
        <v>0</v>
      </c>
      <c r="L13" s="183">
        <f>ROUND(F13*(G13),2)</f>
        <v>0</v>
      </c>
      <c r="M13" s="183">
        <f>ROUND(F13*(H13),2)</f>
        <v>8.86</v>
      </c>
      <c r="N13" s="183">
        <v>18.39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115</v>
      </c>
      <c r="C14" s="186" t="s">
        <v>126</v>
      </c>
      <c r="D14" s="180" t="s">
        <v>127</v>
      </c>
      <c r="E14" s="180" t="s">
        <v>118</v>
      </c>
      <c r="F14" s="181">
        <v>0.48199999999999998</v>
      </c>
      <c r="G14" s="182">
        <v>0</v>
      </c>
      <c r="H14" s="182">
        <v>2.37</v>
      </c>
      <c r="I14" s="182">
        <f>ROUND(F14*(G14+H14),2)</f>
        <v>1.1399999999999999</v>
      </c>
      <c r="J14" s="180">
        <f>ROUND(F14*(N14),2)</f>
        <v>1.1399999999999999</v>
      </c>
      <c r="K14" s="183">
        <f>ROUND(F14*(O14),2)</f>
        <v>0</v>
      </c>
      <c r="L14" s="183">
        <f>ROUND(F14*(G14),2)</f>
        <v>0</v>
      </c>
      <c r="M14" s="183">
        <f>ROUND(F14*(H14),2)</f>
        <v>1.1399999999999999</v>
      </c>
      <c r="N14" s="183">
        <v>2.37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121</v>
      </c>
      <c r="C15" s="186" t="s">
        <v>996</v>
      </c>
      <c r="D15" s="180" t="s">
        <v>997</v>
      </c>
      <c r="E15" s="180" t="s">
        <v>118</v>
      </c>
      <c r="F15" s="181">
        <v>114.621</v>
      </c>
      <c r="G15" s="182">
        <v>0</v>
      </c>
      <c r="H15" s="182">
        <v>1.44</v>
      </c>
      <c r="I15" s="182">
        <f>ROUND(F15*(G15+H15),2)</f>
        <v>165.05</v>
      </c>
      <c r="J15" s="180">
        <f>ROUND(F15*(N15),2)</f>
        <v>165.05</v>
      </c>
      <c r="K15" s="183">
        <f>ROUND(F15*(O15),2)</f>
        <v>0</v>
      </c>
      <c r="L15" s="183">
        <f>ROUND(F15*(G15),2)</f>
        <v>0</v>
      </c>
      <c r="M15" s="183">
        <f>ROUND(F15*(H15),2)</f>
        <v>165.05</v>
      </c>
      <c r="N15" s="183">
        <v>1.44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115</v>
      </c>
      <c r="C16" s="186" t="s">
        <v>998</v>
      </c>
      <c r="D16" s="180" t="s">
        <v>999</v>
      </c>
      <c r="E16" s="180" t="s">
        <v>118</v>
      </c>
      <c r="F16" s="181">
        <v>114.621</v>
      </c>
      <c r="G16" s="182">
        <v>0</v>
      </c>
      <c r="H16" s="182">
        <v>1.76</v>
      </c>
      <c r="I16" s="182">
        <f>ROUND(F16*(G16+H16),2)</f>
        <v>201.73</v>
      </c>
      <c r="J16" s="180">
        <f>ROUND(F16*(N16),2)</f>
        <v>201.73</v>
      </c>
      <c r="K16" s="183">
        <f>ROUND(F16*(O16),2)</f>
        <v>0</v>
      </c>
      <c r="L16" s="183">
        <f>ROUND(F16*(G16),2)</f>
        <v>0</v>
      </c>
      <c r="M16" s="183">
        <f>ROUND(F16*(H16),2)</f>
        <v>201.73</v>
      </c>
      <c r="N16" s="183">
        <v>1.76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35.1" customHeight="1" x14ac:dyDescent="0.25">
      <c r="A17" s="185"/>
      <c r="B17" s="180" t="s">
        <v>115</v>
      </c>
      <c r="C17" s="186" t="s">
        <v>845</v>
      </c>
      <c r="D17" s="180" t="s">
        <v>846</v>
      </c>
      <c r="E17" s="180" t="s">
        <v>118</v>
      </c>
      <c r="F17" s="181">
        <v>114.621</v>
      </c>
      <c r="G17" s="182">
        <v>0</v>
      </c>
      <c r="H17" s="182">
        <v>0.69</v>
      </c>
      <c r="I17" s="182">
        <f>ROUND(F17*(G17+H17),2)</f>
        <v>79.09</v>
      </c>
      <c r="J17" s="180">
        <f>ROUND(F17*(N17),2)</f>
        <v>79.09</v>
      </c>
      <c r="K17" s="183">
        <f>ROUND(F17*(O17),2)</f>
        <v>0</v>
      </c>
      <c r="L17" s="183">
        <f>ROUND(F17*(G17),2)</f>
        <v>0</v>
      </c>
      <c r="M17" s="183">
        <f>ROUND(F17*(H17),2)</f>
        <v>79.09</v>
      </c>
      <c r="N17" s="183">
        <v>0.69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35.1" customHeight="1" x14ac:dyDescent="0.25">
      <c r="A18" s="193"/>
      <c r="B18" s="188" t="s">
        <v>146</v>
      </c>
      <c r="C18" s="194" t="s">
        <v>1000</v>
      </c>
      <c r="D18" s="188" t="s">
        <v>1001</v>
      </c>
      <c r="E18" s="188" t="s">
        <v>158</v>
      </c>
      <c r="F18" s="189">
        <v>150.995</v>
      </c>
      <c r="G18" s="190">
        <v>0</v>
      </c>
      <c r="H18" s="190">
        <v>2.13</v>
      </c>
      <c r="I18" s="190">
        <f>ROUND(F18*(G18+H18),2)</f>
        <v>321.62</v>
      </c>
      <c r="J18" s="188">
        <f>ROUND(F18*(N18),2)</f>
        <v>321.62</v>
      </c>
      <c r="K18" s="191">
        <f>ROUND(F18*(O18),2)</f>
        <v>0</v>
      </c>
      <c r="L18" s="191">
        <f>ROUND(F18*(G18),2)</f>
        <v>0</v>
      </c>
      <c r="M18" s="191">
        <f>ROUND(F18*(H18),2)</f>
        <v>321.62</v>
      </c>
      <c r="N18" s="191">
        <v>2.13</v>
      </c>
      <c r="O18" s="191"/>
      <c r="P18" s="195"/>
      <c r="Q18" s="195"/>
      <c r="R18" s="195"/>
      <c r="S18" s="191">
        <f>ROUND(F18*(P18),3)</f>
        <v>0</v>
      </c>
      <c r="T18" s="192"/>
      <c r="U18" s="192"/>
      <c r="V18" s="195"/>
      <c r="Z18">
        <v>0</v>
      </c>
    </row>
    <row r="19" spans="1:26" ht="35.1" customHeight="1" x14ac:dyDescent="0.25">
      <c r="A19" s="193"/>
      <c r="B19" s="188" t="s">
        <v>146</v>
      </c>
      <c r="C19" s="194" t="s">
        <v>1002</v>
      </c>
      <c r="D19" s="188" t="s">
        <v>1003</v>
      </c>
      <c r="E19" s="188" t="s">
        <v>158</v>
      </c>
      <c r="F19" s="189">
        <v>24.341000000000001</v>
      </c>
      <c r="G19" s="190">
        <v>0</v>
      </c>
      <c r="H19" s="190">
        <v>4.3499999999999996</v>
      </c>
      <c r="I19" s="190">
        <f>ROUND(F19*(G19+H19),2)</f>
        <v>105.88</v>
      </c>
      <c r="J19" s="188">
        <f>ROUND(F19*(N19),2)</f>
        <v>105.88</v>
      </c>
      <c r="K19" s="191">
        <f>ROUND(F19*(O19),2)</f>
        <v>0</v>
      </c>
      <c r="L19" s="191">
        <f>ROUND(F19*(G19),2)</f>
        <v>0</v>
      </c>
      <c r="M19" s="191">
        <f>ROUND(F19*(H19),2)</f>
        <v>105.88</v>
      </c>
      <c r="N19" s="191">
        <v>4.3499999999999996</v>
      </c>
      <c r="O19" s="191"/>
      <c r="P19" s="195"/>
      <c r="Q19" s="195"/>
      <c r="R19" s="195"/>
      <c r="S19" s="191">
        <f>ROUND(F19*(P19),3)</f>
        <v>0</v>
      </c>
      <c r="T19" s="192"/>
      <c r="U19" s="192"/>
      <c r="V19" s="195"/>
      <c r="Z19">
        <v>0</v>
      </c>
    </row>
    <row r="20" spans="1:26" x14ac:dyDescent="0.25">
      <c r="A20" s="161"/>
      <c r="B20" s="161"/>
      <c r="C20" s="179">
        <v>1</v>
      </c>
      <c r="D20" s="179" t="s">
        <v>75</v>
      </c>
      <c r="E20" s="161"/>
      <c r="F20" s="178"/>
      <c r="G20" s="164">
        <f>ROUND((SUM(L10:L19))/1,2)</f>
        <v>0</v>
      </c>
      <c r="H20" s="164">
        <f>ROUND((SUM(M10:M19))/1,2)</f>
        <v>1359.33</v>
      </c>
      <c r="I20" s="164">
        <f>ROUND((SUM(I10:I19))/1,2)</f>
        <v>1359.33</v>
      </c>
      <c r="J20" s="161"/>
      <c r="K20" s="161"/>
      <c r="L20" s="161">
        <f>ROUND((SUM(L10:L19))/1,2)</f>
        <v>0</v>
      </c>
      <c r="M20" s="161">
        <f>ROUND((SUM(M10:M19))/1,2)</f>
        <v>1359.33</v>
      </c>
      <c r="N20" s="161"/>
      <c r="O20" s="161"/>
      <c r="P20" s="196"/>
      <c r="Q20" s="161"/>
      <c r="R20" s="161"/>
      <c r="S20" s="196">
        <f>ROUND((SUM(S10:S19))/1,2)</f>
        <v>0</v>
      </c>
      <c r="T20" s="158"/>
      <c r="U20" s="158"/>
      <c r="V20" s="2">
        <f>ROUND((SUM(V10:V19))/1,2)</f>
        <v>0</v>
      </c>
      <c r="W20" s="158"/>
      <c r="X20" s="158"/>
      <c r="Y20" s="158"/>
      <c r="Z20" s="158"/>
    </row>
    <row r="21" spans="1:26" x14ac:dyDescent="0.25">
      <c r="A21" s="1"/>
      <c r="B21" s="1"/>
      <c r="C21" s="1"/>
      <c r="D21" s="1"/>
      <c r="E21" s="1"/>
      <c r="F21" s="174"/>
      <c r="G21" s="154"/>
      <c r="H21" s="154"/>
      <c r="I21" s="154"/>
      <c r="J21" s="1"/>
      <c r="K21" s="1"/>
      <c r="L21" s="1"/>
      <c r="M21" s="1"/>
      <c r="N21" s="1"/>
      <c r="O21" s="1"/>
      <c r="P21" s="1"/>
      <c r="Q21" s="1"/>
      <c r="R21" s="1"/>
      <c r="S21" s="1"/>
      <c r="V21" s="1"/>
    </row>
    <row r="22" spans="1:26" x14ac:dyDescent="0.25">
      <c r="A22" s="161"/>
      <c r="B22" s="161"/>
      <c r="C22" s="179">
        <v>2</v>
      </c>
      <c r="D22" s="179" t="s">
        <v>76</v>
      </c>
      <c r="E22" s="161"/>
      <c r="F22" s="178"/>
      <c r="G22" s="162"/>
      <c r="H22" s="162"/>
      <c r="I22" s="162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58"/>
      <c r="U22" s="158"/>
      <c r="V22" s="161"/>
      <c r="W22" s="158"/>
      <c r="X22" s="158"/>
      <c r="Y22" s="158"/>
      <c r="Z22" s="158"/>
    </row>
    <row r="23" spans="1:26" ht="35.1" customHeight="1" x14ac:dyDescent="0.25">
      <c r="A23" s="185"/>
      <c r="B23" s="180" t="s">
        <v>115</v>
      </c>
      <c r="C23" s="186" t="s">
        <v>198</v>
      </c>
      <c r="D23" s="180" t="s">
        <v>199</v>
      </c>
      <c r="E23" s="180" t="s">
        <v>142</v>
      </c>
      <c r="F23" s="181">
        <v>425.6</v>
      </c>
      <c r="G23" s="182">
        <v>0</v>
      </c>
      <c r="H23" s="182">
        <v>0.25</v>
      </c>
      <c r="I23" s="182">
        <f>ROUND(F23*(G23+H23),2)</f>
        <v>106.4</v>
      </c>
      <c r="J23" s="180">
        <f>ROUND(F23*(N23),2)</f>
        <v>106.4</v>
      </c>
      <c r="K23" s="183">
        <f>ROUND(F23*(O23),2)</f>
        <v>0</v>
      </c>
      <c r="L23" s="183">
        <f>ROUND(F23*(G23),2)</f>
        <v>0</v>
      </c>
      <c r="M23" s="183">
        <f>ROUND(F23*(H23),2)</f>
        <v>106.4</v>
      </c>
      <c r="N23" s="183">
        <v>0.25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ht="35.1" customHeight="1" x14ac:dyDescent="0.25">
      <c r="A24" s="193"/>
      <c r="B24" s="188" t="s">
        <v>146</v>
      </c>
      <c r="C24" s="194" t="s">
        <v>1004</v>
      </c>
      <c r="D24" s="188" t="s">
        <v>1005</v>
      </c>
      <c r="E24" s="188" t="s">
        <v>158</v>
      </c>
      <c r="F24" s="189">
        <v>40</v>
      </c>
      <c r="G24" s="190">
        <v>0</v>
      </c>
      <c r="H24" s="190">
        <v>9.15</v>
      </c>
      <c r="I24" s="190">
        <f>ROUND(F24*(G24+H24),2)</f>
        <v>366</v>
      </c>
      <c r="J24" s="188">
        <f>ROUND(F24*(N24),2)</f>
        <v>366</v>
      </c>
      <c r="K24" s="191">
        <f>ROUND(F24*(O24),2)</f>
        <v>0</v>
      </c>
      <c r="L24" s="191">
        <f>ROUND(F24*(G24),2)</f>
        <v>0</v>
      </c>
      <c r="M24" s="191">
        <f>ROUND(F24*(H24),2)</f>
        <v>366</v>
      </c>
      <c r="N24" s="191">
        <v>9.15</v>
      </c>
      <c r="O24" s="191"/>
      <c r="P24" s="195"/>
      <c r="Q24" s="195"/>
      <c r="R24" s="195"/>
      <c r="S24" s="191">
        <f>ROUND(F24*(P24),3)</f>
        <v>0</v>
      </c>
      <c r="T24" s="192"/>
      <c r="U24" s="192"/>
      <c r="V24" s="195"/>
      <c r="Z24">
        <v>0</v>
      </c>
    </row>
    <row r="25" spans="1:26" ht="35.1" customHeight="1" x14ac:dyDescent="0.25">
      <c r="A25" s="193"/>
      <c r="B25" s="188" t="s">
        <v>146</v>
      </c>
      <c r="C25" s="194" t="s">
        <v>1006</v>
      </c>
      <c r="D25" s="188" t="s">
        <v>1007</v>
      </c>
      <c r="E25" s="188" t="s">
        <v>158</v>
      </c>
      <c r="F25" s="189">
        <v>20</v>
      </c>
      <c r="G25" s="190">
        <v>0</v>
      </c>
      <c r="H25" s="190">
        <v>33.39</v>
      </c>
      <c r="I25" s="190">
        <f>ROUND(F25*(G25+H25),2)</f>
        <v>667.8</v>
      </c>
      <c r="J25" s="188">
        <f>ROUND(F25*(N25),2)</f>
        <v>667.8</v>
      </c>
      <c r="K25" s="191">
        <f>ROUND(F25*(O25),2)</f>
        <v>0</v>
      </c>
      <c r="L25" s="191">
        <f>ROUND(F25*(G25),2)</f>
        <v>0</v>
      </c>
      <c r="M25" s="191">
        <f>ROUND(F25*(H25),2)</f>
        <v>667.8</v>
      </c>
      <c r="N25" s="191">
        <v>33.39</v>
      </c>
      <c r="O25" s="191"/>
      <c r="P25" s="195"/>
      <c r="Q25" s="195"/>
      <c r="R25" s="195"/>
      <c r="S25" s="191">
        <f>ROUND(F25*(P25),3)</f>
        <v>0</v>
      </c>
      <c r="T25" s="192"/>
      <c r="U25" s="192"/>
      <c r="V25" s="195"/>
      <c r="Z25">
        <v>0</v>
      </c>
    </row>
    <row r="26" spans="1:26" x14ac:dyDescent="0.25">
      <c r="A26" s="161"/>
      <c r="B26" s="161"/>
      <c r="C26" s="179">
        <v>2</v>
      </c>
      <c r="D26" s="179" t="s">
        <v>76</v>
      </c>
      <c r="E26" s="161"/>
      <c r="F26" s="178"/>
      <c r="G26" s="164">
        <f>ROUND((SUM(L22:L25))/1,2)</f>
        <v>0</v>
      </c>
      <c r="H26" s="164">
        <f>ROUND((SUM(M22:M25))/1,2)</f>
        <v>1140.2</v>
      </c>
      <c r="I26" s="164">
        <f>ROUND((SUM(I22:I25))/1,2)</f>
        <v>1140.2</v>
      </c>
      <c r="J26" s="161"/>
      <c r="K26" s="161"/>
      <c r="L26" s="161">
        <f>ROUND((SUM(L22:L25))/1,2)</f>
        <v>0</v>
      </c>
      <c r="M26" s="161">
        <f>ROUND((SUM(M22:M25))/1,2)</f>
        <v>1140.2</v>
      </c>
      <c r="N26" s="161"/>
      <c r="O26" s="161"/>
      <c r="P26" s="196"/>
      <c r="Q26" s="161"/>
      <c r="R26" s="161"/>
      <c r="S26" s="196">
        <f>ROUND((SUM(S22:S25))/1,2)</f>
        <v>0</v>
      </c>
      <c r="T26" s="158"/>
      <c r="U26" s="158"/>
      <c r="V26" s="2">
        <f>ROUND((SUM(V22:V25))/1,2)</f>
        <v>0</v>
      </c>
      <c r="W26" s="158"/>
      <c r="X26" s="158"/>
      <c r="Y26" s="158"/>
      <c r="Z26" s="158"/>
    </row>
    <row r="27" spans="1:26" x14ac:dyDescent="0.25">
      <c r="A27" s="1"/>
      <c r="B27" s="1"/>
      <c r="C27" s="1"/>
      <c r="D27" s="1"/>
      <c r="E27" s="1"/>
      <c r="F27" s="174"/>
      <c r="G27" s="154"/>
      <c r="H27" s="154"/>
      <c r="I27" s="15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61"/>
      <c r="B28" s="161"/>
      <c r="C28" s="179">
        <v>3</v>
      </c>
      <c r="D28" s="179" t="s">
        <v>77</v>
      </c>
      <c r="E28" s="161"/>
      <c r="F28" s="178"/>
      <c r="G28" s="162"/>
      <c r="H28" s="162"/>
      <c r="I28" s="162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58"/>
      <c r="U28" s="158"/>
      <c r="V28" s="161"/>
      <c r="W28" s="158"/>
      <c r="X28" s="158"/>
      <c r="Y28" s="158"/>
      <c r="Z28" s="158"/>
    </row>
    <row r="29" spans="1:26" ht="35.1" customHeight="1" x14ac:dyDescent="0.25">
      <c r="A29" s="185"/>
      <c r="B29" s="180" t="s">
        <v>121</v>
      </c>
      <c r="C29" s="186" t="s">
        <v>1008</v>
      </c>
      <c r="D29" s="180" t="s">
        <v>1009</v>
      </c>
      <c r="E29" s="180" t="s">
        <v>171</v>
      </c>
      <c r="F29" s="181">
        <v>6.6</v>
      </c>
      <c r="G29" s="182">
        <v>0</v>
      </c>
      <c r="H29" s="182">
        <v>16.739999999999998</v>
      </c>
      <c r="I29" s="182">
        <f>ROUND(F29*(G29+H29),2)</f>
        <v>110.48</v>
      </c>
      <c r="J29" s="180">
        <f>ROUND(F29*(N29),2)</f>
        <v>110.48</v>
      </c>
      <c r="K29" s="183">
        <f>ROUND(F29*(O29),2)</f>
        <v>0</v>
      </c>
      <c r="L29" s="183">
        <f>ROUND(F29*(G29),2)</f>
        <v>0</v>
      </c>
      <c r="M29" s="183">
        <f>ROUND(F29*(H29),2)</f>
        <v>110.48</v>
      </c>
      <c r="N29" s="183">
        <v>16.739999999999998</v>
      </c>
      <c r="O29" s="183"/>
      <c r="P29" s="187"/>
      <c r="Q29" s="187"/>
      <c r="R29" s="187"/>
      <c r="S29" s="183">
        <f>ROUND(F29*(P29),3)</f>
        <v>0</v>
      </c>
      <c r="T29" s="184"/>
      <c r="U29" s="184"/>
      <c r="V29" s="187"/>
      <c r="Z29">
        <v>0</v>
      </c>
    </row>
    <row r="30" spans="1:26" x14ac:dyDescent="0.25">
      <c r="A30" s="161"/>
      <c r="B30" s="161"/>
      <c r="C30" s="179">
        <v>3</v>
      </c>
      <c r="D30" s="179" t="s">
        <v>77</v>
      </c>
      <c r="E30" s="161"/>
      <c r="F30" s="178"/>
      <c r="G30" s="164">
        <f>ROUND((SUM(L28:L29))/1,2)</f>
        <v>0</v>
      </c>
      <c r="H30" s="164">
        <f>ROUND((SUM(M28:M29))/1,2)</f>
        <v>110.48</v>
      </c>
      <c r="I30" s="164">
        <f>ROUND((SUM(I28:I29))/1,2)</f>
        <v>110.48</v>
      </c>
      <c r="J30" s="161"/>
      <c r="K30" s="161"/>
      <c r="L30" s="161">
        <f>ROUND((SUM(L28:L29))/1,2)</f>
        <v>0</v>
      </c>
      <c r="M30" s="161">
        <f>ROUND((SUM(M28:M29))/1,2)</f>
        <v>110.48</v>
      </c>
      <c r="N30" s="161"/>
      <c r="O30" s="161"/>
      <c r="P30" s="196"/>
      <c r="Q30" s="161"/>
      <c r="R30" s="161"/>
      <c r="S30" s="196">
        <f>ROUND((SUM(S28:S29))/1,2)</f>
        <v>0</v>
      </c>
      <c r="T30" s="158"/>
      <c r="U30" s="158"/>
      <c r="V30" s="2">
        <f>ROUND((SUM(V28:V29))/1,2)</f>
        <v>0</v>
      </c>
      <c r="W30" s="158"/>
      <c r="X30" s="158"/>
      <c r="Y30" s="158"/>
      <c r="Z30" s="158"/>
    </row>
    <row r="31" spans="1:26" x14ac:dyDescent="0.25">
      <c r="A31" s="1"/>
      <c r="B31" s="1"/>
      <c r="C31" s="1"/>
      <c r="D31" s="1"/>
      <c r="E31" s="1"/>
      <c r="F31" s="174"/>
      <c r="G31" s="154"/>
      <c r="H31" s="154"/>
      <c r="I31" s="15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61"/>
      <c r="B32" s="161"/>
      <c r="C32" s="179">
        <v>4</v>
      </c>
      <c r="D32" s="179" t="s">
        <v>78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35.1" customHeight="1" x14ac:dyDescent="0.25">
      <c r="A33" s="193"/>
      <c r="B33" s="188" t="s">
        <v>146</v>
      </c>
      <c r="C33" s="194" t="s">
        <v>1010</v>
      </c>
      <c r="D33" s="188" t="s">
        <v>1011</v>
      </c>
      <c r="E33" s="188" t="s">
        <v>142</v>
      </c>
      <c r="F33" s="189">
        <v>250</v>
      </c>
      <c r="G33" s="190">
        <v>0</v>
      </c>
      <c r="H33" s="190">
        <v>17.52</v>
      </c>
      <c r="I33" s="190">
        <f>ROUND(F33*(G33+H33),2)</f>
        <v>4380</v>
      </c>
      <c r="J33" s="188">
        <f>ROUND(F33*(N33),2)</f>
        <v>4380</v>
      </c>
      <c r="K33" s="191">
        <f>ROUND(F33*(O33),2)</f>
        <v>0</v>
      </c>
      <c r="L33" s="191">
        <f>ROUND(F33*(G33),2)</f>
        <v>0</v>
      </c>
      <c r="M33" s="191">
        <f>ROUND(F33*(H33),2)</f>
        <v>4380</v>
      </c>
      <c r="N33" s="191">
        <v>17.52</v>
      </c>
      <c r="O33" s="191"/>
      <c r="P33" s="195"/>
      <c r="Q33" s="195"/>
      <c r="R33" s="195"/>
      <c r="S33" s="191">
        <f>ROUND(F33*(P33),3)</f>
        <v>0</v>
      </c>
      <c r="T33" s="192"/>
      <c r="U33" s="192"/>
      <c r="V33" s="195"/>
      <c r="Z33">
        <v>0</v>
      </c>
    </row>
    <row r="34" spans="1:26" x14ac:dyDescent="0.25">
      <c r="A34" s="161"/>
      <c r="B34" s="161"/>
      <c r="C34" s="179">
        <v>4</v>
      </c>
      <c r="D34" s="179" t="s">
        <v>78</v>
      </c>
      <c r="E34" s="161"/>
      <c r="F34" s="178"/>
      <c r="G34" s="164">
        <f>ROUND((SUM(L32:L33))/1,2)</f>
        <v>0</v>
      </c>
      <c r="H34" s="164">
        <f>ROUND((SUM(M32:M33))/1,2)</f>
        <v>4380</v>
      </c>
      <c r="I34" s="164">
        <f>ROUND((SUM(I32:I33))/1,2)</f>
        <v>4380</v>
      </c>
      <c r="J34" s="161"/>
      <c r="K34" s="161"/>
      <c r="L34" s="161">
        <f>ROUND((SUM(L32:L33))/1,2)</f>
        <v>0</v>
      </c>
      <c r="M34" s="161">
        <f>ROUND((SUM(M32:M33))/1,2)</f>
        <v>4380</v>
      </c>
      <c r="N34" s="161"/>
      <c r="O34" s="161"/>
      <c r="P34" s="196"/>
      <c r="Q34" s="161"/>
      <c r="R34" s="161"/>
      <c r="S34" s="196">
        <f>ROUND((SUM(S32:S33))/1,2)</f>
        <v>0</v>
      </c>
      <c r="T34" s="158"/>
      <c r="U34" s="158"/>
      <c r="V34" s="2">
        <f>ROUND((SUM(V32:V33))/1,2)</f>
        <v>0</v>
      </c>
      <c r="W34" s="158"/>
      <c r="X34" s="158"/>
      <c r="Y34" s="158"/>
      <c r="Z34" s="158"/>
    </row>
    <row r="35" spans="1:26" x14ac:dyDescent="0.25">
      <c r="A35" s="1"/>
      <c r="B35" s="1"/>
      <c r="C35" s="1"/>
      <c r="D35" s="1"/>
      <c r="E35" s="1"/>
      <c r="F35" s="174"/>
      <c r="G35" s="154"/>
      <c r="H35" s="154"/>
      <c r="I35" s="154"/>
      <c r="J35" s="1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x14ac:dyDescent="0.25">
      <c r="A36" s="161"/>
      <c r="B36" s="161"/>
      <c r="C36" s="179">
        <v>5</v>
      </c>
      <c r="D36" s="179" t="s">
        <v>79</v>
      </c>
      <c r="E36" s="161"/>
      <c r="F36" s="178"/>
      <c r="G36" s="162"/>
      <c r="H36" s="162"/>
      <c r="I36" s="162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58"/>
      <c r="U36" s="158"/>
      <c r="V36" s="161"/>
      <c r="W36" s="158"/>
      <c r="X36" s="158"/>
      <c r="Y36" s="158"/>
      <c r="Z36" s="158"/>
    </row>
    <row r="37" spans="1:26" ht="35.1" customHeight="1" x14ac:dyDescent="0.25">
      <c r="A37" s="185"/>
      <c r="B37" s="180" t="s">
        <v>886</v>
      </c>
      <c r="C37" s="186" t="s">
        <v>1012</v>
      </c>
      <c r="D37" s="180" t="s">
        <v>1013</v>
      </c>
      <c r="E37" s="180" t="s">
        <v>142</v>
      </c>
      <c r="F37" s="181">
        <v>425.6</v>
      </c>
      <c r="G37" s="182">
        <v>0</v>
      </c>
      <c r="H37" s="182">
        <v>1.6</v>
      </c>
      <c r="I37" s="182">
        <f>ROUND(F37*(G37+H37),2)</f>
        <v>680.96</v>
      </c>
      <c r="J37" s="180">
        <f>ROUND(F37*(N37),2)</f>
        <v>680.96</v>
      </c>
      <c r="K37" s="183">
        <f>ROUND(F37*(O37),2)</f>
        <v>0</v>
      </c>
      <c r="L37" s="183">
        <f>ROUND(F37*(G37),2)</f>
        <v>0</v>
      </c>
      <c r="M37" s="183">
        <f>ROUND(F37*(H37),2)</f>
        <v>680.96</v>
      </c>
      <c r="N37" s="183">
        <v>1.6</v>
      </c>
      <c r="O37" s="183"/>
      <c r="P37" s="187">
        <v>8.0960000000000004E-2</v>
      </c>
      <c r="Q37" s="187"/>
      <c r="R37" s="187">
        <v>8.0960000000000004E-2</v>
      </c>
      <c r="S37" s="183">
        <f>ROUND(F37*(P37),3)</f>
        <v>34.457000000000001</v>
      </c>
      <c r="T37" s="184"/>
      <c r="U37" s="184"/>
      <c r="V37" s="187"/>
      <c r="Z37">
        <v>0</v>
      </c>
    </row>
    <row r="38" spans="1:26" ht="35.1" customHeight="1" x14ac:dyDescent="0.25">
      <c r="A38" s="185"/>
      <c r="B38" s="180" t="s">
        <v>886</v>
      </c>
      <c r="C38" s="186" t="s">
        <v>1014</v>
      </c>
      <c r="D38" s="180" t="s">
        <v>1015</v>
      </c>
      <c r="E38" s="180" t="s">
        <v>142</v>
      </c>
      <c r="F38" s="181">
        <v>170</v>
      </c>
      <c r="G38" s="182">
        <v>0</v>
      </c>
      <c r="H38" s="182">
        <v>3.61</v>
      </c>
      <c r="I38" s="182">
        <f>ROUND(F38*(G38+H38),2)</f>
        <v>613.70000000000005</v>
      </c>
      <c r="J38" s="180">
        <f>ROUND(F38*(N38),2)</f>
        <v>613.70000000000005</v>
      </c>
      <c r="K38" s="183">
        <f>ROUND(F38*(O38),2)</f>
        <v>0</v>
      </c>
      <c r="L38" s="183">
        <f>ROUND(F38*(G38),2)</f>
        <v>0</v>
      </c>
      <c r="M38" s="183">
        <f>ROUND(F38*(H38),2)</f>
        <v>613.70000000000005</v>
      </c>
      <c r="N38" s="183">
        <v>3.61</v>
      </c>
      <c r="O38" s="183"/>
      <c r="P38" s="187">
        <v>0.2024</v>
      </c>
      <c r="Q38" s="187"/>
      <c r="R38" s="187">
        <v>0.2024</v>
      </c>
      <c r="S38" s="183">
        <f>ROUND(F38*(P38),3)</f>
        <v>34.408000000000001</v>
      </c>
      <c r="T38" s="184"/>
      <c r="U38" s="184"/>
      <c r="V38" s="187"/>
      <c r="Z38">
        <v>0</v>
      </c>
    </row>
    <row r="39" spans="1:26" ht="35.1" customHeight="1" x14ac:dyDescent="0.25">
      <c r="A39" s="185"/>
      <c r="B39" s="180" t="s">
        <v>886</v>
      </c>
      <c r="C39" s="186" t="s">
        <v>1016</v>
      </c>
      <c r="D39" s="180" t="s">
        <v>1017</v>
      </c>
      <c r="E39" s="180" t="s">
        <v>142</v>
      </c>
      <c r="F39" s="181">
        <v>256.02</v>
      </c>
      <c r="G39" s="182">
        <v>0</v>
      </c>
      <c r="H39" s="182">
        <v>5.32</v>
      </c>
      <c r="I39" s="182">
        <f>ROUND(F39*(G39+H39),2)</f>
        <v>1362.03</v>
      </c>
      <c r="J39" s="180">
        <f>ROUND(F39*(N39),2)</f>
        <v>1362.03</v>
      </c>
      <c r="K39" s="183">
        <f>ROUND(F39*(O39),2)</f>
        <v>0</v>
      </c>
      <c r="L39" s="183">
        <f>ROUND(F39*(G39),2)</f>
        <v>0</v>
      </c>
      <c r="M39" s="183">
        <f>ROUND(F39*(H39),2)</f>
        <v>1362.03</v>
      </c>
      <c r="N39" s="183">
        <v>5.32</v>
      </c>
      <c r="O39" s="183"/>
      <c r="P39" s="187">
        <v>0.30360999999999999</v>
      </c>
      <c r="Q39" s="187"/>
      <c r="R39" s="187">
        <v>0.30360999999999999</v>
      </c>
      <c r="S39" s="183">
        <f>ROUND(F39*(P39),3)</f>
        <v>77.73</v>
      </c>
      <c r="T39" s="184"/>
      <c r="U39" s="184"/>
      <c r="V39" s="187"/>
      <c r="Z39">
        <v>0</v>
      </c>
    </row>
    <row r="40" spans="1:26" ht="35.1" customHeight="1" x14ac:dyDescent="0.25">
      <c r="A40" s="185"/>
      <c r="B40" s="180" t="s">
        <v>121</v>
      </c>
      <c r="C40" s="186" t="s">
        <v>1018</v>
      </c>
      <c r="D40" s="180" t="s">
        <v>1019</v>
      </c>
      <c r="E40" s="180" t="s">
        <v>142</v>
      </c>
      <c r="F40" s="181">
        <v>170</v>
      </c>
      <c r="G40" s="182">
        <v>0</v>
      </c>
      <c r="H40" s="182">
        <v>5.71</v>
      </c>
      <c r="I40" s="182">
        <f>ROUND(F40*(G40+H40),2)</f>
        <v>970.7</v>
      </c>
      <c r="J40" s="180">
        <f>ROUND(F40*(N40),2)</f>
        <v>970.7</v>
      </c>
      <c r="K40" s="183">
        <f>ROUND(F40*(O40),2)</f>
        <v>0</v>
      </c>
      <c r="L40" s="183">
        <f>ROUND(F40*(G40),2)</f>
        <v>0</v>
      </c>
      <c r="M40" s="183">
        <f>ROUND(F40*(H40),2)</f>
        <v>970.7</v>
      </c>
      <c r="N40" s="183">
        <v>5.71</v>
      </c>
      <c r="O40" s="183"/>
      <c r="P40" s="187"/>
      <c r="Q40" s="187"/>
      <c r="R40" s="187"/>
      <c r="S40" s="183">
        <f>ROUND(F40*(P40),3)</f>
        <v>0</v>
      </c>
      <c r="T40" s="184"/>
      <c r="U40" s="184"/>
      <c r="V40" s="187"/>
      <c r="Z40">
        <v>0</v>
      </c>
    </row>
    <row r="41" spans="1:26" ht="35.1" customHeight="1" x14ac:dyDescent="0.25">
      <c r="A41" s="185"/>
      <c r="B41" s="180" t="s">
        <v>886</v>
      </c>
      <c r="C41" s="186" t="s">
        <v>1020</v>
      </c>
      <c r="D41" s="180" t="s">
        <v>1021</v>
      </c>
      <c r="E41" s="180" t="s">
        <v>142</v>
      </c>
      <c r="F41" s="181">
        <v>425.6</v>
      </c>
      <c r="G41" s="182">
        <v>0</v>
      </c>
      <c r="H41" s="182">
        <v>8.76</v>
      </c>
      <c r="I41" s="182">
        <f>ROUND(F41*(G41+H41),2)</f>
        <v>3728.26</v>
      </c>
      <c r="J41" s="180">
        <f>ROUND(F41*(N41),2)</f>
        <v>3728.26</v>
      </c>
      <c r="K41" s="183">
        <f>ROUND(F41*(O41),2)</f>
        <v>0</v>
      </c>
      <c r="L41" s="183">
        <f>ROUND(F41*(G41),2)</f>
        <v>0</v>
      </c>
      <c r="M41" s="183">
        <f>ROUND(F41*(H41),2)</f>
        <v>3728.26</v>
      </c>
      <c r="N41" s="183">
        <v>8.76</v>
      </c>
      <c r="O41" s="183"/>
      <c r="P41" s="187">
        <v>0.48576999999999998</v>
      </c>
      <c r="Q41" s="187"/>
      <c r="R41" s="187">
        <v>0.48576999999999998</v>
      </c>
      <c r="S41" s="183">
        <f>ROUND(F41*(P41),3)</f>
        <v>206.744</v>
      </c>
      <c r="T41" s="184"/>
      <c r="U41" s="184"/>
      <c r="V41" s="187"/>
      <c r="Z41">
        <v>0</v>
      </c>
    </row>
    <row r="42" spans="1:26" ht="35.1" customHeight="1" x14ac:dyDescent="0.25">
      <c r="A42" s="185"/>
      <c r="B42" s="180" t="s">
        <v>121</v>
      </c>
      <c r="C42" s="186" t="s">
        <v>1022</v>
      </c>
      <c r="D42" s="180" t="s">
        <v>1023</v>
      </c>
      <c r="E42" s="180" t="s">
        <v>142</v>
      </c>
      <c r="F42" s="181">
        <v>170</v>
      </c>
      <c r="G42" s="182">
        <v>0</v>
      </c>
      <c r="H42" s="182">
        <v>17.03</v>
      </c>
      <c r="I42" s="182">
        <f>ROUND(F42*(G42+H42),2)</f>
        <v>2895.1</v>
      </c>
      <c r="J42" s="180">
        <f>ROUND(F42*(N42),2)</f>
        <v>2895.1</v>
      </c>
      <c r="K42" s="183">
        <f>ROUND(F42*(O42),2)</f>
        <v>0</v>
      </c>
      <c r="L42" s="183">
        <f>ROUND(F42*(G42),2)</f>
        <v>0</v>
      </c>
      <c r="M42" s="183">
        <f>ROUND(F42*(H42),2)</f>
        <v>2895.1</v>
      </c>
      <c r="N42" s="183">
        <v>17.03</v>
      </c>
      <c r="O42" s="183"/>
      <c r="P42" s="187"/>
      <c r="Q42" s="187"/>
      <c r="R42" s="187"/>
      <c r="S42" s="183">
        <f>ROUND(F42*(P42),3)</f>
        <v>0</v>
      </c>
      <c r="T42" s="184"/>
      <c r="U42" s="184"/>
      <c r="V42" s="187"/>
      <c r="Z42">
        <v>0</v>
      </c>
    </row>
    <row r="43" spans="1:26" x14ac:dyDescent="0.25">
      <c r="A43" s="161"/>
      <c r="B43" s="161"/>
      <c r="C43" s="179">
        <v>5</v>
      </c>
      <c r="D43" s="179" t="s">
        <v>79</v>
      </c>
      <c r="E43" s="161"/>
      <c r="F43" s="178"/>
      <c r="G43" s="164">
        <f>ROUND((SUM(L36:L42))/1,2)</f>
        <v>0</v>
      </c>
      <c r="H43" s="164">
        <f>ROUND((SUM(M36:M42))/1,2)</f>
        <v>10250.75</v>
      </c>
      <c r="I43" s="164">
        <f>ROUND((SUM(I36:I42))/1,2)</f>
        <v>10250.75</v>
      </c>
      <c r="J43" s="161"/>
      <c r="K43" s="161"/>
      <c r="L43" s="161">
        <f>ROUND((SUM(L36:L42))/1,2)</f>
        <v>0</v>
      </c>
      <c r="M43" s="161">
        <f>ROUND((SUM(M36:M42))/1,2)</f>
        <v>10250.75</v>
      </c>
      <c r="N43" s="161"/>
      <c r="O43" s="161"/>
      <c r="P43" s="196"/>
      <c r="Q43" s="161"/>
      <c r="R43" s="161"/>
      <c r="S43" s="196">
        <f>ROUND((SUM(S36:S42))/1,2)</f>
        <v>353.34</v>
      </c>
      <c r="T43" s="158"/>
      <c r="U43" s="158"/>
      <c r="V43" s="2">
        <f>ROUND((SUM(V36:V42))/1,2)</f>
        <v>0</v>
      </c>
      <c r="W43" s="158"/>
      <c r="X43" s="158"/>
      <c r="Y43" s="158"/>
      <c r="Z43" s="158"/>
    </row>
    <row r="44" spans="1:26" x14ac:dyDescent="0.25">
      <c r="A44" s="1"/>
      <c r="B44" s="1"/>
      <c r="C44" s="1"/>
      <c r="D44" s="1"/>
      <c r="E44" s="1"/>
      <c r="F44" s="174"/>
      <c r="G44" s="154"/>
      <c r="H44" s="154"/>
      <c r="I44" s="154"/>
      <c r="J44" s="1"/>
      <c r="K44" s="1"/>
      <c r="L44" s="1"/>
      <c r="M44" s="1"/>
      <c r="N44" s="1"/>
      <c r="O44" s="1"/>
      <c r="P44" s="1"/>
      <c r="Q44" s="1"/>
      <c r="R44" s="1"/>
      <c r="S44" s="1"/>
      <c r="V44" s="1"/>
    </row>
    <row r="45" spans="1:26" x14ac:dyDescent="0.25">
      <c r="A45" s="161"/>
      <c r="B45" s="161"/>
      <c r="C45" s="179">
        <v>9</v>
      </c>
      <c r="D45" s="179" t="s">
        <v>82</v>
      </c>
      <c r="E45" s="161"/>
      <c r="F45" s="178"/>
      <c r="G45" s="162"/>
      <c r="H45" s="162"/>
      <c r="I45" s="162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58"/>
      <c r="U45" s="158"/>
      <c r="V45" s="161"/>
      <c r="W45" s="158"/>
      <c r="X45" s="158"/>
      <c r="Y45" s="158"/>
      <c r="Z45" s="158"/>
    </row>
    <row r="46" spans="1:26" ht="35.1" customHeight="1" x14ac:dyDescent="0.25">
      <c r="A46" s="185"/>
      <c r="B46" s="180" t="s">
        <v>121</v>
      </c>
      <c r="C46" s="186" t="s">
        <v>1024</v>
      </c>
      <c r="D46" s="180" t="s">
        <v>1025</v>
      </c>
      <c r="E46" s="180" t="s">
        <v>171</v>
      </c>
      <c r="F46" s="181">
        <v>24.1</v>
      </c>
      <c r="G46" s="182">
        <v>0</v>
      </c>
      <c r="H46" s="182">
        <v>10.84</v>
      </c>
      <c r="I46" s="182">
        <f>ROUND(F46*(G46+H46),2)</f>
        <v>261.24</v>
      </c>
      <c r="J46" s="180">
        <f>ROUND(F46*(N46),2)</f>
        <v>261.24</v>
      </c>
      <c r="K46" s="183">
        <f>ROUND(F46*(O46),2)</f>
        <v>0</v>
      </c>
      <c r="L46" s="183">
        <f>ROUND(F46*(G46),2)</f>
        <v>0</v>
      </c>
      <c r="M46" s="183">
        <f>ROUND(F46*(H46),2)</f>
        <v>261.24</v>
      </c>
      <c r="N46" s="183">
        <v>10.84</v>
      </c>
      <c r="O46" s="183"/>
      <c r="P46" s="187"/>
      <c r="Q46" s="187"/>
      <c r="R46" s="187"/>
      <c r="S46" s="183">
        <f>ROUND(F46*(P46),3)</f>
        <v>0</v>
      </c>
      <c r="T46" s="184"/>
      <c r="U46" s="184"/>
      <c r="V46" s="187"/>
      <c r="Z46">
        <v>0</v>
      </c>
    </row>
    <row r="47" spans="1:26" ht="35.1" customHeight="1" x14ac:dyDescent="0.25">
      <c r="A47" s="185"/>
      <c r="B47" s="180" t="s">
        <v>886</v>
      </c>
      <c r="C47" s="186" t="s">
        <v>1026</v>
      </c>
      <c r="D47" s="180" t="s">
        <v>1027</v>
      </c>
      <c r="E47" s="180" t="s">
        <v>171</v>
      </c>
      <c r="F47" s="181">
        <v>19.8</v>
      </c>
      <c r="G47" s="182">
        <v>0</v>
      </c>
      <c r="H47" s="182">
        <v>13.84</v>
      </c>
      <c r="I47" s="182">
        <f>ROUND(F47*(G47+H47),2)</f>
        <v>274.02999999999997</v>
      </c>
      <c r="J47" s="180">
        <f>ROUND(F47*(N47),2)</f>
        <v>274.02999999999997</v>
      </c>
      <c r="K47" s="183">
        <f>ROUND(F47*(O47),2)</f>
        <v>0</v>
      </c>
      <c r="L47" s="183">
        <f>ROUND(F47*(G47),2)</f>
        <v>0</v>
      </c>
      <c r="M47" s="183">
        <f>ROUND(F47*(H47),2)</f>
        <v>274.02999999999997</v>
      </c>
      <c r="N47" s="183">
        <v>13.84</v>
      </c>
      <c r="O47" s="183"/>
      <c r="P47" s="187">
        <v>0.21726000000000001</v>
      </c>
      <c r="Q47" s="187"/>
      <c r="R47" s="187">
        <v>0.21726000000000001</v>
      </c>
      <c r="S47" s="183">
        <f>ROUND(F47*(P47),3)</f>
        <v>4.3019999999999996</v>
      </c>
      <c r="T47" s="184"/>
      <c r="U47" s="184"/>
      <c r="V47" s="187"/>
      <c r="Z47">
        <v>0</v>
      </c>
    </row>
    <row r="48" spans="1:26" ht="35.1" customHeight="1" x14ac:dyDescent="0.25">
      <c r="A48" s="185"/>
      <c r="B48" s="180" t="s">
        <v>886</v>
      </c>
      <c r="C48" s="186" t="s">
        <v>887</v>
      </c>
      <c r="D48" s="180" t="s">
        <v>888</v>
      </c>
      <c r="E48" s="180" t="s">
        <v>171</v>
      </c>
      <c r="F48" s="181">
        <v>149.5</v>
      </c>
      <c r="G48" s="182">
        <v>0</v>
      </c>
      <c r="H48" s="182">
        <v>7.02</v>
      </c>
      <c r="I48" s="182">
        <f>ROUND(F48*(G48+H48),2)</f>
        <v>1049.49</v>
      </c>
      <c r="J48" s="180">
        <f>ROUND(F48*(N48),2)</f>
        <v>1049.49</v>
      </c>
      <c r="K48" s="183">
        <f>ROUND(F48*(O48),2)</f>
        <v>0</v>
      </c>
      <c r="L48" s="183">
        <f>ROUND(F48*(G48),2)</f>
        <v>0</v>
      </c>
      <c r="M48" s="183">
        <f>ROUND(F48*(H48),2)</f>
        <v>1049.49</v>
      </c>
      <c r="N48" s="183">
        <v>7.02</v>
      </c>
      <c r="O48" s="183"/>
      <c r="P48" s="187">
        <v>0.12586</v>
      </c>
      <c r="Q48" s="187"/>
      <c r="R48" s="187">
        <v>0.12586</v>
      </c>
      <c r="S48" s="183">
        <f>ROUND(F48*(P48),3)</f>
        <v>18.815999999999999</v>
      </c>
      <c r="T48" s="184"/>
      <c r="U48" s="184"/>
      <c r="V48" s="187"/>
      <c r="Z48">
        <v>0</v>
      </c>
    </row>
    <row r="49" spans="1:26" x14ac:dyDescent="0.25">
      <c r="A49" s="161"/>
      <c r="B49" s="161"/>
      <c r="C49" s="179">
        <v>9</v>
      </c>
      <c r="D49" s="179" t="s">
        <v>82</v>
      </c>
      <c r="E49" s="161"/>
      <c r="F49" s="178"/>
      <c r="G49" s="164">
        <f>ROUND((SUM(L45:L48))/1,2)</f>
        <v>0</v>
      </c>
      <c r="H49" s="164">
        <f>ROUND((SUM(M45:M48))/1,2)</f>
        <v>1584.76</v>
      </c>
      <c r="I49" s="164">
        <f>ROUND((SUM(I45:I48))/1,2)</f>
        <v>1584.76</v>
      </c>
      <c r="J49" s="161"/>
      <c r="K49" s="161"/>
      <c r="L49" s="161">
        <f>ROUND((SUM(L45:L48))/1,2)</f>
        <v>0</v>
      </c>
      <c r="M49" s="161">
        <f>ROUND((SUM(M45:M48))/1,2)</f>
        <v>1584.76</v>
      </c>
      <c r="N49" s="161"/>
      <c r="O49" s="161"/>
      <c r="P49" s="196"/>
      <c r="Q49" s="161"/>
      <c r="R49" s="161"/>
      <c r="S49" s="196">
        <f>ROUND((SUM(S45:S48))/1,2)</f>
        <v>23.12</v>
      </c>
      <c r="T49" s="158"/>
      <c r="U49" s="158"/>
      <c r="V49" s="2">
        <f>ROUND((SUM(V45:V48))/1,2)</f>
        <v>0</v>
      </c>
      <c r="W49" s="158"/>
      <c r="X49" s="158"/>
      <c r="Y49" s="158"/>
      <c r="Z49" s="158"/>
    </row>
    <row r="50" spans="1:26" x14ac:dyDescent="0.25">
      <c r="A50" s="1"/>
      <c r="B50" s="1"/>
      <c r="C50" s="1"/>
      <c r="D50" s="1"/>
      <c r="E50" s="1"/>
      <c r="F50" s="174"/>
      <c r="G50" s="154"/>
      <c r="H50" s="154"/>
      <c r="I50" s="154"/>
      <c r="J50" s="1"/>
      <c r="K50" s="1"/>
      <c r="L50" s="1"/>
      <c r="M50" s="1"/>
      <c r="N50" s="1"/>
      <c r="O50" s="1"/>
      <c r="P50" s="1"/>
      <c r="Q50" s="1"/>
      <c r="R50" s="1"/>
      <c r="S50" s="1"/>
      <c r="V50" s="1"/>
    </row>
    <row r="51" spans="1:26" x14ac:dyDescent="0.25">
      <c r="A51" s="161"/>
      <c r="B51" s="161"/>
      <c r="C51" s="179">
        <v>99</v>
      </c>
      <c r="D51" s="179" t="s">
        <v>837</v>
      </c>
      <c r="E51" s="161"/>
      <c r="F51" s="178"/>
      <c r="G51" s="162"/>
      <c r="H51" s="162"/>
      <c r="I51" s="162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58"/>
      <c r="U51" s="158"/>
      <c r="V51" s="161"/>
      <c r="W51" s="158"/>
      <c r="X51" s="158"/>
      <c r="Y51" s="158"/>
      <c r="Z51" s="158"/>
    </row>
    <row r="52" spans="1:26" ht="35.1" customHeight="1" x14ac:dyDescent="0.25">
      <c r="A52" s="185"/>
      <c r="B52" s="180" t="s">
        <v>886</v>
      </c>
      <c r="C52" s="186" t="s">
        <v>1028</v>
      </c>
      <c r="D52" s="180" t="s">
        <v>1029</v>
      </c>
      <c r="E52" s="180" t="s">
        <v>290</v>
      </c>
      <c r="F52" s="181">
        <v>734.29300000000001</v>
      </c>
      <c r="G52" s="182">
        <v>0</v>
      </c>
      <c r="H52" s="182">
        <v>1.88</v>
      </c>
      <c r="I52" s="182">
        <f>ROUND(F52*(G52+H52),2)</f>
        <v>1380.47</v>
      </c>
      <c r="J52" s="180">
        <f>ROUND(F52*(N52),2)</f>
        <v>1380.47</v>
      </c>
      <c r="K52" s="183">
        <f>ROUND(F52*(O52),2)</f>
        <v>0</v>
      </c>
      <c r="L52" s="183">
        <f>ROUND(F52*(G52),2)</f>
        <v>0</v>
      </c>
      <c r="M52" s="183">
        <f>ROUND(F52*(H52),2)</f>
        <v>1380.47</v>
      </c>
      <c r="N52" s="183">
        <v>1.88</v>
      </c>
      <c r="O52" s="183"/>
      <c r="P52" s="187"/>
      <c r="Q52" s="187"/>
      <c r="R52" s="187"/>
      <c r="S52" s="183">
        <f>ROUND(F52*(P52),3)</f>
        <v>0</v>
      </c>
      <c r="T52" s="184"/>
      <c r="U52" s="184"/>
      <c r="V52" s="187"/>
      <c r="Z52">
        <v>0</v>
      </c>
    </row>
    <row r="53" spans="1:26" x14ac:dyDescent="0.25">
      <c r="A53" s="161"/>
      <c r="B53" s="161"/>
      <c r="C53" s="179">
        <v>99</v>
      </c>
      <c r="D53" s="179" t="s">
        <v>837</v>
      </c>
      <c r="E53" s="161"/>
      <c r="F53" s="178"/>
      <c r="G53" s="164">
        <f>ROUND((SUM(L51:L52))/1,2)</f>
        <v>0</v>
      </c>
      <c r="H53" s="164">
        <f>ROUND((SUM(M51:M52))/1,2)</f>
        <v>1380.47</v>
      </c>
      <c r="I53" s="164">
        <f>ROUND((SUM(I51:I52))/1,2)</f>
        <v>1380.47</v>
      </c>
      <c r="J53" s="161"/>
      <c r="K53" s="161"/>
      <c r="L53" s="161">
        <f>ROUND((SUM(L51:L52))/1,2)</f>
        <v>0</v>
      </c>
      <c r="M53" s="161">
        <f>ROUND((SUM(M51:M52))/1,2)</f>
        <v>1380.47</v>
      </c>
      <c r="N53" s="161"/>
      <c r="O53" s="161"/>
      <c r="P53" s="196"/>
      <c r="Q53" s="1"/>
      <c r="R53" s="1"/>
      <c r="S53" s="196">
        <f>ROUND((SUM(S51:S52))/1,2)</f>
        <v>0</v>
      </c>
      <c r="T53" s="198"/>
      <c r="U53" s="198"/>
      <c r="V53" s="2">
        <f>ROUND((SUM(V51:V52))/1,2)</f>
        <v>0</v>
      </c>
    </row>
    <row r="54" spans="1:26" x14ac:dyDescent="0.25">
      <c r="A54" s="1"/>
      <c r="B54" s="1"/>
      <c r="C54" s="1"/>
      <c r="D54" s="1"/>
      <c r="E54" s="1"/>
      <c r="F54" s="174"/>
      <c r="G54" s="154"/>
      <c r="H54" s="154"/>
      <c r="I54" s="154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61"/>
      <c r="B55" s="161"/>
      <c r="C55" s="161"/>
      <c r="D55" s="2" t="s">
        <v>74</v>
      </c>
      <c r="E55" s="161"/>
      <c r="F55" s="178"/>
      <c r="G55" s="164">
        <f>ROUND((SUM(L9:L54))/2,2)</f>
        <v>0</v>
      </c>
      <c r="H55" s="164">
        <f>ROUND((SUM(M9:M54))/2,2)</f>
        <v>20205.990000000002</v>
      </c>
      <c r="I55" s="164">
        <f>ROUND((SUM(I9:I54))/2,2)</f>
        <v>20205.990000000002</v>
      </c>
      <c r="J55" s="161"/>
      <c r="K55" s="161"/>
      <c r="L55" s="161">
        <f>ROUND((SUM(L9:L54))/2,2)</f>
        <v>0</v>
      </c>
      <c r="M55" s="161">
        <f>ROUND((SUM(M9:M54))/2,2)</f>
        <v>20205.990000000002</v>
      </c>
      <c r="N55" s="161"/>
      <c r="O55" s="161"/>
      <c r="P55" s="196"/>
      <c r="Q55" s="1"/>
      <c r="R55" s="1"/>
      <c r="S55" s="196">
        <f>ROUND((SUM(S9:S54))/2,2)</f>
        <v>376.46</v>
      </c>
      <c r="V55" s="2">
        <f>ROUND((SUM(V9:V54))/2,2)</f>
        <v>0</v>
      </c>
    </row>
    <row r="56" spans="1:26" x14ac:dyDescent="0.25">
      <c r="A56" s="199"/>
      <c r="B56" s="199"/>
      <c r="C56" s="199"/>
      <c r="D56" s="199" t="s">
        <v>102</v>
      </c>
      <c r="E56" s="199"/>
      <c r="F56" s="200"/>
      <c r="G56" s="201">
        <f>ROUND((SUM(L9:L55))/3,2)</f>
        <v>0</v>
      </c>
      <c r="H56" s="201">
        <f>ROUND((SUM(M9:M55))/3,2)</f>
        <v>20205.990000000002</v>
      </c>
      <c r="I56" s="201">
        <f>ROUND((SUM(I9:I55))/3,2)</f>
        <v>20205.990000000002</v>
      </c>
      <c r="J56" s="199"/>
      <c r="K56" s="199">
        <f>ROUND((SUM(K9:K55))/3,2)</f>
        <v>0</v>
      </c>
      <c r="L56" s="199">
        <f>ROUND((SUM(L9:L55))/3,2)</f>
        <v>0</v>
      </c>
      <c r="M56" s="199">
        <f>ROUND((SUM(M9:M55))/3,2)</f>
        <v>20205.990000000002</v>
      </c>
      <c r="N56" s="199"/>
      <c r="O56" s="199"/>
      <c r="P56" s="200"/>
      <c r="Q56" s="199"/>
      <c r="R56" s="199"/>
      <c r="S56" s="200">
        <f>ROUND((SUM(S9:S55))/3,2)</f>
        <v>376.46</v>
      </c>
      <c r="T56" s="202"/>
      <c r="U56" s="202"/>
      <c r="V56" s="199">
        <f>ROUND((SUM(V9:V55))/3,2)</f>
        <v>0</v>
      </c>
      <c r="Z56">
        <f>(SUM(Z9:Z55))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 SO 04 Spevnené plochy</oddHeader>
    <oddFooter>&amp;RStrana &amp;P z &amp;N    &amp;L&amp;7Spracované systémom Systematic® Kalkulus, tel.: 051 77 10 585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7268-8B7F-4B19-BAF7-8C097A5896E7}">
  <dimension ref="A1:Z41"/>
  <sheetViews>
    <sheetView topLeftCell="A13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1030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6192'!B17</f>
        <v>0</v>
      </c>
      <c r="E16" s="98">
        <f>'Rekap 6192'!C17</f>
        <v>9654.74</v>
      </c>
      <c r="F16" s="109">
        <f>'Rekap 6192'!D17</f>
        <v>9654.74</v>
      </c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/>
      <c r="E17" s="76"/>
      <c r="F17" s="81"/>
      <c r="G17" s="62">
        <v>7</v>
      </c>
      <c r="H17" s="119" t="s">
        <v>43</v>
      </c>
      <c r="I17" s="129"/>
      <c r="J17" s="122">
        <f>'SO 6192'!Z49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9654.74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9654.74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6192'!K9:'SO 6192'!K48)</f>
        <v>9654.74</v>
      </c>
      <c r="J29" s="121">
        <f>ROUND(((ROUND(I29,2)*20)*1/100),2)</f>
        <v>1930.95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6192'!K9:'SO 6192'!K48)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11585.69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25097-C506-4848-98AC-E5AAE2676B14}">
  <dimension ref="A1:Z500"/>
  <sheetViews>
    <sheetView topLeftCell="A13"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1030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6192'!L18</f>
        <v>0</v>
      </c>
      <c r="C11" s="162">
        <f>'SO 6192'!M18</f>
        <v>959.6</v>
      </c>
      <c r="D11" s="162">
        <f>'SO 6192'!I18</f>
        <v>959.6</v>
      </c>
      <c r="E11" s="163">
        <f>'SO 6192'!S18</f>
        <v>0</v>
      </c>
      <c r="F11" s="163">
        <f>'SO 6192'!V18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6192'!L22</f>
        <v>0</v>
      </c>
      <c r="C12" s="162">
        <f>'SO 6192'!M22</f>
        <v>5612.91</v>
      </c>
      <c r="D12" s="162">
        <f>'SO 6192'!I22</f>
        <v>5612.91</v>
      </c>
      <c r="E12" s="163">
        <f>'SO 6192'!S22</f>
        <v>0</v>
      </c>
      <c r="F12" s="163">
        <f>'SO 6192'!V22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78</v>
      </c>
      <c r="B13" s="162">
        <f>'SO 6192'!L26</f>
        <v>0</v>
      </c>
      <c r="C13" s="162">
        <f>'SO 6192'!M26</f>
        <v>67.2</v>
      </c>
      <c r="D13" s="162">
        <f>'SO 6192'!I26</f>
        <v>67.2</v>
      </c>
      <c r="E13" s="163">
        <f>'SO 6192'!S26</f>
        <v>3.28</v>
      </c>
      <c r="F13" s="163">
        <f>'SO 6192'!V26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80</v>
      </c>
      <c r="B14" s="162">
        <f>'SO 6192'!L30</f>
        <v>0</v>
      </c>
      <c r="C14" s="162">
        <f>'SO 6192'!M30</f>
        <v>1093.55</v>
      </c>
      <c r="D14" s="162">
        <f>'SO 6192'!I30</f>
        <v>1093.55</v>
      </c>
      <c r="E14" s="163">
        <f>'SO 6192'!S30</f>
        <v>0</v>
      </c>
      <c r="F14" s="163">
        <f>'SO 6192'!V30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81</v>
      </c>
      <c r="B15" s="162">
        <f>'SO 6192'!L42</f>
        <v>0</v>
      </c>
      <c r="C15" s="162">
        <f>'SO 6192'!M42</f>
        <v>1912.43</v>
      </c>
      <c r="D15" s="162">
        <f>'SO 6192'!I42</f>
        <v>1912.43</v>
      </c>
      <c r="E15" s="163">
        <f>'SO 6192'!S42</f>
        <v>0.05</v>
      </c>
      <c r="F15" s="163">
        <f>'SO 6192'!V42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61" t="s">
        <v>837</v>
      </c>
      <c r="B16" s="162">
        <f>'SO 6192'!L46</f>
        <v>0</v>
      </c>
      <c r="C16" s="162">
        <f>'SO 6192'!M46</f>
        <v>9.0500000000000007</v>
      </c>
      <c r="D16" s="162">
        <f>'SO 6192'!I46</f>
        <v>9.0500000000000007</v>
      </c>
      <c r="E16" s="163">
        <f>'SO 6192'!S46</f>
        <v>0</v>
      </c>
      <c r="F16" s="163">
        <f>'SO 6192'!V46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2" t="s">
        <v>74</v>
      </c>
      <c r="B17" s="164">
        <f>'SO 6192'!L48</f>
        <v>0</v>
      </c>
      <c r="C17" s="164">
        <f>'SO 6192'!M48</f>
        <v>9654.74</v>
      </c>
      <c r="D17" s="164">
        <f>'SO 6192'!I48</f>
        <v>9654.74</v>
      </c>
      <c r="E17" s="165">
        <f>'SO 6192'!S48</f>
        <v>3.33</v>
      </c>
      <c r="F17" s="165">
        <f>'SO 6192'!V48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"/>
      <c r="B18" s="154"/>
      <c r="C18" s="154"/>
      <c r="D18" s="154"/>
      <c r="E18" s="153"/>
      <c r="F18" s="153"/>
    </row>
    <row r="19" spans="1:26" x14ac:dyDescent="0.25">
      <c r="A19" s="2" t="s">
        <v>102</v>
      </c>
      <c r="B19" s="164">
        <f>'SO 6192'!L49</f>
        <v>0</v>
      </c>
      <c r="C19" s="164">
        <f>'SO 6192'!M49</f>
        <v>9654.74</v>
      </c>
      <c r="D19" s="164">
        <f>'SO 6192'!I49</f>
        <v>9654.74</v>
      </c>
      <c r="E19" s="165">
        <f>'SO 6192'!S49</f>
        <v>3.33</v>
      </c>
      <c r="F19" s="165">
        <f>'SO 6192'!V49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"/>
      <c r="B20" s="154"/>
      <c r="C20" s="154"/>
      <c r="D20" s="154"/>
      <c r="E20" s="153"/>
      <c r="F20" s="153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1"/>
      <c r="B22" s="154"/>
      <c r="C22" s="154"/>
      <c r="D22" s="154"/>
      <c r="E22" s="153"/>
      <c r="F22" s="153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CBF7-27F2-4368-88DB-4B9579C00D0C}">
  <dimension ref="A1:Z49"/>
  <sheetViews>
    <sheetView workbookViewId="0">
      <pane ySplit="8" topLeftCell="A48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1030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115</v>
      </c>
      <c r="C11" s="186" t="s">
        <v>119</v>
      </c>
      <c r="D11" s="180" t="s">
        <v>120</v>
      </c>
      <c r="E11" s="180" t="s">
        <v>118</v>
      </c>
      <c r="F11" s="181">
        <v>25.92</v>
      </c>
      <c r="G11" s="182">
        <v>0</v>
      </c>
      <c r="H11" s="182">
        <v>18.39</v>
      </c>
      <c r="I11" s="182">
        <f>ROUND(F11*(G11+H11),2)</f>
        <v>476.67</v>
      </c>
      <c r="J11" s="180">
        <f>ROUND(F11*(N11),2)</f>
        <v>476.67</v>
      </c>
      <c r="K11" s="183">
        <f>ROUND(F11*(O11),2)</f>
        <v>0</v>
      </c>
      <c r="L11" s="183">
        <f>ROUND(F11*(G11),2)</f>
        <v>0</v>
      </c>
      <c r="M11" s="183">
        <f>ROUND(F11*(H11),2)</f>
        <v>476.67</v>
      </c>
      <c r="N11" s="183">
        <v>18.39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115</v>
      </c>
      <c r="C12" s="186" t="s">
        <v>126</v>
      </c>
      <c r="D12" s="180" t="s">
        <v>127</v>
      </c>
      <c r="E12" s="180" t="s">
        <v>118</v>
      </c>
      <c r="F12" s="181">
        <v>25.92</v>
      </c>
      <c r="G12" s="182">
        <v>0</v>
      </c>
      <c r="H12" s="182">
        <v>2.37</v>
      </c>
      <c r="I12" s="182">
        <f>ROUND(F12*(G12+H12),2)</f>
        <v>61.43</v>
      </c>
      <c r="J12" s="180">
        <f>ROUND(F12*(N12),2)</f>
        <v>61.43</v>
      </c>
      <c r="K12" s="183">
        <f>ROUND(F12*(O12),2)</f>
        <v>0</v>
      </c>
      <c r="L12" s="183">
        <f>ROUND(F12*(G12),2)</f>
        <v>0</v>
      </c>
      <c r="M12" s="183">
        <f>ROUND(F12*(H12),2)</f>
        <v>61.43</v>
      </c>
      <c r="N12" s="183">
        <v>2.37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115</v>
      </c>
      <c r="C13" s="186" t="s">
        <v>965</v>
      </c>
      <c r="D13" s="180" t="s">
        <v>966</v>
      </c>
      <c r="E13" s="180" t="s">
        <v>118</v>
      </c>
      <c r="F13" s="181">
        <v>1.7829999999999999</v>
      </c>
      <c r="G13" s="182">
        <v>0</v>
      </c>
      <c r="H13" s="182">
        <v>2.9</v>
      </c>
      <c r="I13" s="182">
        <f>ROUND(F13*(G13+H13),2)</f>
        <v>5.17</v>
      </c>
      <c r="J13" s="180">
        <f>ROUND(F13*(N13),2)</f>
        <v>5.17</v>
      </c>
      <c r="K13" s="183">
        <f>ROUND(F13*(O13),2)</f>
        <v>0</v>
      </c>
      <c r="L13" s="183">
        <f>ROUND(F13*(G13),2)</f>
        <v>0</v>
      </c>
      <c r="M13" s="183">
        <f>ROUND(F13*(H13),2)</f>
        <v>5.17</v>
      </c>
      <c r="N13" s="183">
        <v>2.9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115</v>
      </c>
      <c r="C14" s="186" t="s">
        <v>843</v>
      </c>
      <c r="D14" s="180" t="s">
        <v>844</v>
      </c>
      <c r="E14" s="180" t="s">
        <v>118</v>
      </c>
      <c r="F14" s="181">
        <v>1.7829999999999999</v>
      </c>
      <c r="G14" s="182">
        <v>0</v>
      </c>
      <c r="H14" s="182">
        <v>5.23</v>
      </c>
      <c r="I14" s="182">
        <f>ROUND(F14*(G14+H14),2)</f>
        <v>9.33</v>
      </c>
      <c r="J14" s="180">
        <f>ROUND(F14*(N14),2)</f>
        <v>9.33</v>
      </c>
      <c r="K14" s="183">
        <f>ROUND(F14*(O14),2)</f>
        <v>0</v>
      </c>
      <c r="L14" s="183">
        <f>ROUND(F14*(G14),2)</f>
        <v>0</v>
      </c>
      <c r="M14" s="183">
        <f>ROUND(F14*(H14),2)</f>
        <v>9.33</v>
      </c>
      <c r="N14" s="183">
        <v>5.23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115</v>
      </c>
      <c r="C15" s="186" t="s">
        <v>845</v>
      </c>
      <c r="D15" s="180" t="s">
        <v>846</v>
      </c>
      <c r="E15" s="180" t="s">
        <v>118</v>
      </c>
      <c r="F15" s="181">
        <v>1.7829999999999999</v>
      </c>
      <c r="G15" s="182">
        <v>0</v>
      </c>
      <c r="H15" s="182">
        <v>0.69</v>
      </c>
      <c r="I15" s="182">
        <f>ROUND(F15*(G15+H15),2)</f>
        <v>1.23</v>
      </c>
      <c r="J15" s="180">
        <f>ROUND(F15*(N15),2)</f>
        <v>1.23</v>
      </c>
      <c r="K15" s="183">
        <f>ROUND(F15*(O15),2)</f>
        <v>0</v>
      </c>
      <c r="L15" s="183">
        <f>ROUND(F15*(G15),2)</f>
        <v>0</v>
      </c>
      <c r="M15" s="183">
        <f>ROUND(F15*(H15),2)</f>
        <v>1.23</v>
      </c>
      <c r="N15" s="183">
        <v>0.69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115</v>
      </c>
      <c r="C16" s="186" t="s">
        <v>1031</v>
      </c>
      <c r="D16" s="180" t="s">
        <v>1032</v>
      </c>
      <c r="E16" s="180" t="s">
        <v>118</v>
      </c>
      <c r="F16" s="181">
        <v>24.184000000000001</v>
      </c>
      <c r="G16" s="182">
        <v>0</v>
      </c>
      <c r="H16" s="182">
        <v>10.55</v>
      </c>
      <c r="I16" s="182">
        <f>ROUND(F16*(G16+H16),2)</f>
        <v>255.14</v>
      </c>
      <c r="J16" s="180">
        <f>ROUND(F16*(N16),2)</f>
        <v>255.14</v>
      </c>
      <c r="K16" s="183">
        <f>ROUND(F16*(O16),2)</f>
        <v>0</v>
      </c>
      <c r="L16" s="183">
        <f>ROUND(F16*(G16),2)</f>
        <v>0</v>
      </c>
      <c r="M16" s="183">
        <f>ROUND(F16*(H16),2)</f>
        <v>255.14</v>
      </c>
      <c r="N16" s="183">
        <v>10.55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35.1" customHeight="1" x14ac:dyDescent="0.25">
      <c r="A17" s="185"/>
      <c r="B17" s="180" t="s">
        <v>115</v>
      </c>
      <c r="C17" s="186" t="s">
        <v>1033</v>
      </c>
      <c r="D17" s="180" t="s">
        <v>1034</v>
      </c>
      <c r="E17" s="180" t="s">
        <v>118</v>
      </c>
      <c r="F17" s="181">
        <v>24.14</v>
      </c>
      <c r="G17" s="182">
        <v>0</v>
      </c>
      <c r="H17" s="182">
        <v>6.24</v>
      </c>
      <c r="I17" s="182">
        <f>ROUND(F17*(G17+H17),2)</f>
        <v>150.63</v>
      </c>
      <c r="J17" s="180">
        <f>ROUND(F17*(N17),2)</f>
        <v>150.63</v>
      </c>
      <c r="K17" s="183">
        <f>ROUND(F17*(O17),2)</f>
        <v>0</v>
      </c>
      <c r="L17" s="183">
        <f>ROUND(F17*(G17),2)</f>
        <v>0</v>
      </c>
      <c r="M17" s="183">
        <f>ROUND(F17*(H17),2)</f>
        <v>150.63</v>
      </c>
      <c r="N17" s="183">
        <v>6.24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x14ac:dyDescent="0.25">
      <c r="A18" s="161"/>
      <c r="B18" s="161"/>
      <c r="C18" s="179">
        <v>1</v>
      </c>
      <c r="D18" s="179" t="s">
        <v>75</v>
      </c>
      <c r="E18" s="161"/>
      <c r="F18" s="178"/>
      <c r="G18" s="164">
        <f>ROUND((SUM(L10:L17))/1,2)</f>
        <v>0</v>
      </c>
      <c r="H18" s="164">
        <f>ROUND((SUM(M10:M17))/1,2)</f>
        <v>959.6</v>
      </c>
      <c r="I18" s="164">
        <f>ROUND((SUM(I10:I17))/1,2)</f>
        <v>959.6</v>
      </c>
      <c r="J18" s="161"/>
      <c r="K18" s="161"/>
      <c r="L18" s="161">
        <f>ROUND((SUM(L10:L17))/1,2)</f>
        <v>0</v>
      </c>
      <c r="M18" s="161">
        <f>ROUND((SUM(M10:M17))/1,2)</f>
        <v>959.6</v>
      </c>
      <c r="N18" s="161"/>
      <c r="O18" s="161"/>
      <c r="P18" s="196"/>
      <c r="Q18" s="161"/>
      <c r="R18" s="161"/>
      <c r="S18" s="196">
        <f>ROUND((SUM(S10:S17))/1,2)</f>
        <v>0</v>
      </c>
      <c r="T18" s="158"/>
      <c r="U18" s="158"/>
      <c r="V18" s="2">
        <f>ROUND((SUM(V10:V17))/1,2)</f>
        <v>0</v>
      </c>
      <c r="W18" s="158"/>
      <c r="X18" s="158"/>
      <c r="Y18" s="158"/>
      <c r="Z18" s="158"/>
    </row>
    <row r="19" spans="1:26" x14ac:dyDescent="0.25">
      <c r="A19" s="1"/>
      <c r="B19" s="1"/>
      <c r="C19" s="1"/>
      <c r="D19" s="1"/>
      <c r="E19" s="1"/>
      <c r="F19" s="174"/>
      <c r="G19" s="154"/>
      <c r="H19" s="154"/>
      <c r="I19" s="154"/>
      <c r="J19" s="1"/>
      <c r="K19" s="1"/>
      <c r="L19" s="1"/>
      <c r="M19" s="1"/>
      <c r="N19" s="1"/>
      <c r="O19" s="1"/>
      <c r="P19" s="1"/>
      <c r="Q19" s="1"/>
      <c r="R19" s="1"/>
      <c r="S19" s="1"/>
      <c r="V19" s="1"/>
    </row>
    <row r="20" spans="1:26" x14ac:dyDescent="0.25">
      <c r="A20" s="161"/>
      <c r="B20" s="161"/>
      <c r="C20" s="179">
        <v>2</v>
      </c>
      <c r="D20" s="179" t="s">
        <v>76</v>
      </c>
      <c r="E20" s="161"/>
      <c r="F20" s="178"/>
      <c r="G20" s="162"/>
      <c r="H20" s="162"/>
      <c r="I20" s="162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58"/>
      <c r="U20" s="158"/>
      <c r="V20" s="161"/>
      <c r="W20" s="158"/>
      <c r="X20" s="158"/>
      <c r="Y20" s="158"/>
      <c r="Z20" s="158"/>
    </row>
    <row r="21" spans="1:26" ht="35.1" customHeight="1" x14ac:dyDescent="0.25">
      <c r="A21" s="185"/>
      <c r="B21" s="180" t="s">
        <v>1035</v>
      </c>
      <c r="C21" s="186" t="s">
        <v>1036</v>
      </c>
      <c r="D21" s="180" t="s">
        <v>1037</v>
      </c>
      <c r="E21" s="180" t="s">
        <v>1038</v>
      </c>
      <c r="F21" s="181">
        <v>1</v>
      </c>
      <c r="G21" s="182">
        <v>0</v>
      </c>
      <c r="H21" s="182">
        <v>5612.91</v>
      </c>
      <c r="I21" s="182">
        <f>ROUND(F21*(G21+H21),2)</f>
        <v>5612.91</v>
      </c>
      <c r="J21" s="180">
        <f>ROUND(F21*(N21),2)</f>
        <v>5612.91</v>
      </c>
      <c r="K21" s="183">
        <f>ROUND(F21*(O21),2)</f>
        <v>0</v>
      </c>
      <c r="L21" s="183">
        <f>ROUND(F21*(G21),2)</f>
        <v>0</v>
      </c>
      <c r="M21" s="183">
        <f>ROUND(F21*(H21),2)</f>
        <v>5612.91</v>
      </c>
      <c r="N21" s="183">
        <v>5612.91</v>
      </c>
      <c r="O21" s="183"/>
      <c r="P21" s="187">
        <v>2.3000000000000001E-4</v>
      </c>
      <c r="Q21" s="187"/>
      <c r="R21" s="187">
        <v>2.3000000000000001E-4</v>
      </c>
      <c r="S21" s="183">
        <f>ROUND(F21*(P21),3)</f>
        <v>0</v>
      </c>
      <c r="T21" s="184"/>
      <c r="U21" s="184"/>
      <c r="V21" s="187"/>
      <c r="Z21">
        <v>0</v>
      </c>
    </row>
    <row r="22" spans="1:26" x14ac:dyDescent="0.25">
      <c r="A22" s="161"/>
      <c r="B22" s="161"/>
      <c r="C22" s="179">
        <v>2</v>
      </c>
      <c r="D22" s="179" t="s">
        <v>76</v>
      </c>
      <c r="E22" s="161"/>
      <c r="F22" s="178"/>
      <c r="G22" s="164">
        <f>ROUND((SUM(L20:L21))/1,2)</f>
        <v>0</v>
      </c>
      <c r="H22" s="164">
        <f>ROUND((SUM(M20:M21))/1,2)</f>
        <v>5612.91</v>
      </c>
      <c r="I22" s="164">
        <f>ROUND((SUM(I20:I21))/1,2)</f>
        <v>5612.91</v>
      </c>
      <c r="J22" s="161"/>
      <c r="K22" s="161"/>
      <c r="L22" s="161">
        <f>ROUND((SUM(L20:L21))/1,2)</f>
        <v>0</v>
      </c>
      <c r="M22" s="161">
        <f>ROUND((SUM(M20:M21))/1,2)</f>
        <v>5612.91</v>
      </c>
      <c r="N22" s="161"/>
      <c r="O22" s="161"/>
      <c r="P22" s="196"/>
      <c r="Q22" s="161"/>
      <c r="R22" s="161"/>
      <c r="S22" s="196">
        <f>ROUND((SUM(S20:S21))/1,2)</f>
        <v>0</v>
      </c>
      <c r="T22" s="158"/>
      <c r="U22" s="158"/>
      <c r="V22" s="2">
        <f>ROUND((SUM(V20:V21))/1,2)</f>
        <v>0</v>
      </c>
      <c r="W22" s="158"/>
      <c r="X22" s="158"/>
      <c r="Y22" s="158"/>
      <c r="Z22" s="158"/>
    </row>
    <row r="23" spans="1:26" x14ac:dyDescent="0.25">
      <c r="A23" s="1"/>
      <c r="B23" s="1"/>
      <c r="C23" s="1"/>
      <c r="D23" s="1"/>
      <c r="E23" s="1"/>
      <c r="F23" s="174"/>
      <c r="G23" s="154"/>
      <c r="H23" s="154"/>
      <c r="I23" s="154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61"/>
      <c r="B24" s="161"/>
      <c r="C24" s="179">
        <v>4</v>
      </c>
      <c r="D24" s="179" t="s">
        <v>78</v>
      </c>
      <c r="E24" s="161"/>
      <c r="F24" s="178"/>
      <c r="G24" s="162"/>
      <c r="H24" s="162"/>
      <c r="I24" s="162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58"/>
      <c r="U24" s="158"/>
      <c r="V24" s="161"/>
      <c r="W24" s="158"/>
      <c r="X24" s="158"/>
      <c r="Y24" s="158"/>
      <c r="Z24" s="158"/>
    </row>
    <row r="25" spans="1:26" ht="35.1" customHeight="1" x14ac:dyDescent="0.25">
      <c r="A25" s="185"/>
      <c r="B25" s="180" t="s">
        <v>229</v>
      </c>
      <c r="C25" s="186" t="s">
        <v>230</v>
      </c>
      <c r="D25" s="180" t="s">
        <v>231</v>
      </c>
      <c r="E25" s="180" t="s">
        <v>118</v>
      </c>
      <c r="F25" s="181">
        <v>1.736</v>
      </c>
      <c r="G25" s="182">
        <v>0</v>
      </c>
      <c r="H25" s="182">
        <v>38.71</v>
      </c>
      <c r="I25" s="182">
        <f>ROUND(F25*(G25+H25),2)</f>
        <v>67.2</v>
      </c>
      <c r="J25" s="180">
        <f>ROUND(F25*(N25),2)</f>
        <v>67.2</v>
      </c>
      <c r="K25" s="183">
        <f>ROUND(F25*(O25),2)</f>
        <v>0</v>
      </c>
      <c r="L25" s="183">
        <f>ROUND(F25*(G25),2)</f>
        <v>0</v>
      </c>
      <c r="M25" s="183">
        <f>ROUND(F25*(H25),2)</f>
        <v>67.2</v>
      </c>
      <c r="N25" s="183">
        <v>38.71</v>
      </c>
      <c r="O25" s="183"/>
      <c r="P25" s="187">
        <v>1.8907700000000001</v>
      </c>
      <c r="Q25" s="187"/>
      <c r="R25" s="187">
        <v>1.8907700000000001</v>
      </c>
      <c r="S25" s="183">
        <f>ROUND(F25*(P25),3)</f>
        <v>3.282</v>
      </c>
      <c r="T25" s="184"/>
      <c r="U25" s="184"/>
      <c r="V25" s="187"/>
      <c r="Z25">
        <v>0</v>
      </c>
    </row>
    <row r="26" spans="1:26" x14ac:dyDescent="0.25">
      <c r="A26" s="161"/>
      <c r="B26" s="161"/>
      <c r="C26" s="179">
        <v>4</v>
      </c>
      <c r="D26" s="179" t="s">
        <v>78</v>
      </c>
      <c r="E26" s="161"/>
      <c r="F26" s="178"/>
      <c r="G26" s="164">
        <f>ROUND((SUM(L24:L25))/1,2)</f>
        <v>0</v>
      </c>
      <c r="H26" s="164">
        <f>ROUND((SUM(M24:M25))/1,2)</f>
        <v>67.2</v>
      </c>
      <c r="I26" s="164">
        <f>ROUND((SUM(I24:I25))/1,2)</f>
        <v>67.2</v>
      </c>
      <c r="J26" s="161"/>
      <c r="K26" s="161"/>
      <c r="L26" s="161">
        <f>ROUND((SUM(L24:L25))/1,2)</f>
        <v>0</v>
      </c>
      <c r="M26" s="161">
        <f>ROUND((SUM(M24:M25))/1,2)</f>
        <v>67.2</v>
      </c>
      <c r="N26" s="161"/>
      <c r="O26" s="161"/>
      <c r="P26" s="196"/>
      <c r="Q26" s="161"/>
      <c r="R26" s="161"/>
      <c r="S26" s="196">
        <f>ROUND((SUM(S24:S25))/1,2)</f>
        <v>3.28</v>
      </c>
      <c r="T26" s="158"/>
      <c r="U26" s="158"/>
      <c r="V26" s="2">
        <f>ROUND((SUM(V24:V25))/1,2)</f>
        <v>0</v>
      </c>
      <c r="W26" s="158"/>
      <c r="X26" s="158"/>
      <c r="Y26" s="158"/>
      <c r="Z26" s="158"/>
    </row>
    <row r="27" spans="1:26" x14ac:dyDescent="0.25">
      <c r="A27" s="1"/>
      <c r="B27" s="1"/>
      <c r="C27" s="1"/>
      <c r="D27" s="1"/>
      <c r="E27" s="1"/>
      <c r="F27" s="174"/>
      <c r="G27" s="154"/>
      <c r="H27" s="154"/>
      <c r="I27" s="15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61"/>
      <c r="B28" s="161"/>
      <c r="C28" s="179">
        <v>6</v>
      </c>
      <c r="D28" s="179" t="s">
        <v>80</v>
      </c>
      <c r="E28" s="161"/>
      <c r="F28" s="178"/>
      <c r="G28" s="162"/>
      <c r="H28" s="162"/>
      <c r="I28" s="162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58"/>
      <c r="U28" s="158"/>
      <c r="V28" s="161"/>
      <c r="W28" s="158"/>
      <c r="X28" s="158"/>
      <c r="Y28" s="158"/>
      <c r="Z28" s="158"/>
    </row>
    <row r="29" spans="1:26" ht="35.1" customHeight="1" x14ac:dyDescent="0.25">
      <c r="A29" s="193"/>
      <c r="B29" s="188" t="s">
        <v>146</v>
      </c>
      <c r="C29" s="194" t="s">
        <v>1039</v>
      </c>
      <c r="D29" s="188" t="s">
        <v>1040</v>
      </c>
      <c r="E29" s="188" t="s">
        <v>158</v>
      </c>
      <c r="F29" s="189">
        <v>1</v>
      </c>
      <c r="G29" s="190">
        <v>0</v>
      </c>
      <c r="H29" s="190">
        <v>1093.55</v>
      </c>
      <c r="I29" s="190">
        <f>ROUND(F29*(G29+H29),2)</f>
        <v>1093.55</v>
      </c>
      <c r="J29" s="188">
        <f>ROUND(F29*(N29),2)</f>
        <v>1093.55</v>
      </c>
      <c r="K29" s="191">
        <f>ROUND(F29*(O29),2)</f>
        <v>0</v>
      </c>
      <c r="L29" s="191">
        <f>ROUND(F29*(G29),2)</f>
        <v>0</v>
      </c>
      <c r="M29" s="191">
        <f>ROUND(F29*(H29),2)</f>
        <v>1093.55</v>
      </c>
      <c r="N29" s="191">
        <v>1093.55</v>
      </c>
      <c r="O29" s="191"/>
      <c r="P29" s="195"/>
      <c r="Q29" s="195"/>
      <c r="R29" s="195"/>
      <c r="S29" s="191">
        <f>ROUND(F29*(P29),3)</f>
        <v>0</v>
      </c>
      <c r="T29" s="192"/>
      <c r="U29" s="192"/>
      <c r="V29" s="195"/>
      <c r="Z29">
        <v>0</v>
      </c>
    </row>
    <row r="30" spans="1:26" x14ac:dyDescent="0.25">
      <c r="A30" s="161"/>
      <c r="B30" s="161"/>
      <c r="C30" s="179">
        <v>6</v>
      </c>
      <c r="D30" s="179" t="s">
        <v>80</v>
      </c>
      <c r="E30" s="161"/>
      <c r="F30" s="178"/>
      <c r="G30" s="164">
        <f>ROUND((SUM(L28:L29))/1,2)</f>
        <v>0</v>
      </c>
      <c r="H30" s="164">
        <f>ROUND((SUM(M28:M29))/1,2)</f>
        <v>1093.55</v>
      </c>
      <c r="I30" s="164">
        <f>ROUND((SUM(I28:I29))/1,2)</f>
        <v>1093.55</v>
      </c>
      <c r="J30" s="161"/>
      <c r="K30" s="161"/>
      <c r="L30" s="161">
        <f>ROUND((SUM(L28:L29))/1,2)</f>
        <v>0</v>
      </c>
      <c r="M30" s="161">
        <f>ROUND((SUM(M28:M29))/1,2)</f>
        <v>1093.55</v>
      </c>
      <c r="N30" s="161"/>
      <c r="O30" s="161"/>
      <c r="P30" s="196"/>
      <c r="Q30" s="161"/>
      <c r="R30" s="161"/>
      <c r="S30" s="196">
        <f>ROUND((SUM(S28:S29))/1,2)</f>
        <v>0</v>
      </c>
      <c r="T30" s="158"/>
      <c r="U30" s="158"/>
      <c r="V30" s="2">
        <f>ROUND((SUM(V28:V29))/1,2)</f>
        <v>0</v>
      </c>
      <c r="W30" s="158"/>
      <c r="X30" s="158"/>
      <c r="Y30" s="158"/>
      <c r="Z30" s="158"/>
    </row>
    <row r="31" spans="1:26" x14ac:dyDescent="0.25">
      <c r="A31" s="1"/>
      <c r="B31" s="1"/>
      <c r="C31" s="1"/>
      <c r="D31" s="1"/>
      <c r="E31" s="1"/>
      <c r="F31" s="174"/>
      <c r="G31" s="154"/>
      <c r="H31" s="154"/>
      <c r="I31" s="15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61"/>
      <c r="B32" s="161"/>
      <c r="C32" s="179">
        <v>8</v>
      </c>
      <c r="D32" s="179" t="s">
        <v>81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35.1" customHeight="1" x14ac:dyDescent="0.25">
      <c r="A33" s="185"/>
      <c r="B33" s="180" t="s">
        <v>229</v>
      </c>
      <c r="C33" s="186" t="s">
        <v>1041</v>
      </c>
      <c r="D33" s="180" t="s">
        <v>1042</v>
      </c>
      <c r="E33" s="180" t="s">
        <v>171</v>
      </c>
      <c r="F33" s="181">
        <v>23.4</v>
      </c>
      <c r="G33" s="182">
        <v>0</v>
      </c>
      <c r="H33" s="182">
        <v>0.13</v>
      </c>
      <c r="I33" s="182">
        <f>ROUND(F33*(G33+H33),2)</f>
        <v>3.04</v>
      </c>
      <c r="J33" s="180">
        <f>ROUND(F33*(N33),2)</f>
        <v>3.04</v>
      </c>
      <c r="K33" s="183">
        <f>ROUND(F33*(O33),2)</f>
        <v>0</v>
      </c>
      <c r="L33" s="183">
        <f>ROUND(F33*(G33),2)</f>
        <v>0</v>
      </c>
      <c r="M33" s="183">
        <f>ROUND(F33*(H33),2)</f>
        <v>3.04</v>
      </c>
      <c r="N33" s="183">
        <v>0.13</v>
      </c>
      <c r="O33" s="183"/>
      <c r="P33" s="187"/>
      <c r="Q33" s="187"/>
      <c r="R33" s="187"/>
      <c r="S33" s="183">
        <f>ROUND(F33*(P33),3)</f>
        <v>0</v>
      </c>
      <c r="T33" s="184"/>
      <c r="U33" s="184"/>
      <c r="V33" s="187"/>
      <c r="Z33">
        <v>0</v>
      </c>
    </row>
    <row r="34" spans="1:26" ht="35.1" customHeight="1" x14ac:dyDescent="0.25">
      <c r="A34" s="193"/>
      <c r="B34" s="188" t="s">
        <v>146</v>
      </c>
      <c r="C34" s="194" t="s">
        <v>1043</v>
      </c>
      <c r="D34" s="188" t="s">
        <v>1044</v>
      </c>
      <c r="E34" s="188" t="s">
        <v>171</v>
      </c>
      <c r="F34" s="189">
        <v>23.4</v>
      </c>
      <c r="G34" s="190">
        <v>0</v>
      </c>
      <c r="H34" s="190">
        <v>2.59</v>
      </c>
      <c r="I34" s="190">
        <f>ROUND(F34*(G34+H34),2)</f>
        <v>60.61</v>
      </c>
      <c r="J34" s="188">
        <f>ROUND(F34*(N34),2)</f>
        <v>60.61</v>
      </c>
      <c r="K34" s="191">
        <f>ROUND(F34*(O34),2)</f>
        <v>0</v>
      </c>
      <c r="L34" s="191">
        <f>ROUND(F34*(G34),2)</f>
        <v>0</v>
      </c>
      <c r="M34" s="191">
        <f>ROUND(F34*(H34),2)</f>
        <v>60.61</v>
      </c>
      <c r="N34" s="191">
        <v>2.59</v>
      </c>
      <c r="O34" s="191"/>
      <c r="P34" s="195"/>
      <c r="Q34" s="195"/>
      <c r="R34" s="195"/>
      <c r="S34" s="191">
        <f>ROUND(F34*(P34),3)</f>
        <v>0</v>
      </c>
      <c r="T34" s="192"/>
      <c r="U34" s="192"/>
      <c r="V34" s="195"/>
      <c r="Z34">
        <v>0</v>
      </c>
    </row>
    <row r="35" spans="1:26" ht="35.1" customHeight="1" x14ac:dyDescent="0.25">
      <c r="A35" s="185"/>
      <c r="B35" s="180" t="s">
        <v>229</v>
      </c>
      <c r="C35" s="186" t="s">
        <v>1045</v>
      </c>
      <c r="D35" s="180" t="s">
        <v>1046</v>
      </c>
      <c r="E35" s="180" t="s">
        <v>1038</v>
      </c>
      <c r="F35" s="181">
        <v>1</v>
      </c>
      <c r="G35" s="182">
        <v>0</v>
      </c>
      <c r="H35" s="182">
        <v>106.45</v>
      </c>
      <c r="I35" s="182">
        <f>ROUND(F35*(G35+H35),2)</f>
        <v>106.45</v>
      </c>
      <c r="J35" s="180">
        <f>ROUND(F35*(N35),2)</f>
        <v>106.45</v>
      </c>
      <c r="K35" s="183">
        <f>ROUND(F35*(O35),2)</f>
        <v>0</v>
      </c>
      <c r="L35" s="183">
        <f>ROUND(F35*(G35),2)</f>
        <v>0</v>
      </c>
      <c r="M35" s="183">
        <f>ROUND(F35*(H35),2)</f>
        <v>106.45</v>
      </c>
      <c r="N35" s="183">
        <v>106.45</v>
      </c>
      <c r="O35" s="183"/>
      <c r="P35" s="187">
        <v>2.7899999999999999E-3</v>
      </c>
      <c r="Q35" s="187"/>
      <c r="R35" s="187">
        <v>2.7899999999999999E-3</v>
      </c>
      <c r="S35" s="183">
        <f>ROUND(F35*(P35),3)</f>
        <v>3.0000000000000001E-3</v>
      </c>
      <c r="T35" s="184"/>
      <c r="U35" s="184"/>
      <c r="V35" s="187"/>
      <c r="Z35">
        <v>0</v>
      </c>
    </row>
    <row r="36" spans="1:26" ht="35.1" customHeight="1" x14ac:dyDescent="0.25">
      <c r="A36" s="185"/>
      <c r="B36" s="180" t="s">
        <v>229</v>
      </c>
      <c r="C36" s="186" t="s">
        <v>1047</v>
      </c>
      <c r="D36" s="180" t="s">
        <v>1048</v>
      </c>
      <c r="E36" s="180" t="s">
        <v>158</v>
      </c>
      <c r="F36" s="181">
        <v>1</v>
      </c>
      <c r="G36" s="182">
        <v>0</v>
      </c>
      <c r="H36" s="182">
        <v>1277.42</v>
      </c>
      <c r="I36" s="182">
        <f>ROUND(F36*(G36+H36),2)</f>
        <v>1277.42</v>
      </c>
      <c r="J36" s="180">
        <f>ROUND(F36*(N36),2)</f>
        <v>1277.42</v>
      </c>
      <c r="K36" s="183">
        <f>ROUND(F36*(O36),2)</f>
        <v>0</v>
      </c>
      <c r="L36" s="183">
        <f>ROUND(F36*(G36),2)</f>
        <v>0</v>
      </c>
      <c r="M36" s="183">
        <f>ROUND(F36*(H36),2)</f>
        <v>1277.42</v>
      </c>
      <c r="N36" s="183">
        <v>1277.42</v>
      </c>
      <c r="O36" s="183"/>
      <c r="P36" s="187">
        <v>3.125E-2</v>
      </c>
      <c r="Q36" s="187"/>
      <c r="R36" s="187">
        <v>3.125E-2</v>
      </c>
      <c r="S36" s="183">
        <f>ROUND(F36*(P36),3)</f>
        <v>3.1E-2</v>
      </c>
      <c r="T36" s="184"/>
      <c r="U36" s="184"/>
      <c r="V36" s="187"/>
      <c r="Z36">
        <v>0</v>
      </c>
    </row>
    <row r="37" spans="1:26" ht="35.1" customHeight="1" x14ac:dyDescent="0.25">
      <c r="A37" s="185"/>
      <c r="B37" s="180" t="s">
        <v>229</v>
      </c>
      <c r="C37" s="186" t="s">
        <v>1049</v>
      </c>
      <c r="D37" s="180" t="s">
        <v>1050</v>
      </c>
      <c r="E37" s="180" t="s">
        <v>1038</v>
      </c>
      <c r="F37" s="181">
        <v>1</v>
      </c>
      <c r="G37" s="182">
        <v>0</v>
      </c>
      <c r="H37" s="182">
        <v>396.77</v>
      </c>
      <c r="I37" s="182">
        <f>ROUND(F37*(G37+H37),2)</f>
        <v>396.77</v>
      </c>
      <c r="J37" s="180">
        <f>ROUND(F37*(N37),2)</f>
        <v>396.77</v>
      </c>
      <c r="K37" s="183">
        <f>ROUND(F37*(O37),2)</f>
        <v>0</v>
      </c>
      <c r="L37" s="183">
        <f>ROUND(F37*(G37),2)</f>
        <v>0</v>
      </c>
      <c r="M37" s="183">
        <f>ROUND(F37*(H37),2)</f>
        <v>396.77</v>
      </c>
      <c r="N37" s="183">
        <v>396.77</v>
      </c>
      <c r="O37" s="183"/>
      <c r="P37" s="187">
        <v>1.5630000000000002E-2</v>
      </c>
      <c r="Q37" s="187"/>
      <c r="R37" s="187">
        <v>1.5630000000000002E-2</v>
      </c>
      <c r="S37" s="183">
        <f>ROUND(F37*(P37),3)</f>
        <v>1.6E-2</v>
      </c>
      <c r="T37" s="184"/>
      <c r="U37" s="184"/>
      <c r="V37" s="187"/>
      <c r="Z37">
        <v>0</v>
      </c>
    </row>
    <row r="38" spans="1:26" ht="35.1" customHeight="1" x14ac:dyDescent="0.25">
      <c r="A38" s="185"/>
      <c r="B38" s="180" t="s">
        <v>229</v>
      </c>
      <c r="C38" s="186" t="s">
        <v>1051</v>
      </c>
      <c r="D38" s="180" t="s">
        <v>1052</v>
      </c>
      <c r="E38" s="180" t="s">
        <v>171</v>
      </c>
      <c r="F38" s="181">
        <v>23.4</v>
      </c>
      <c r="G38" s="182">
        <v>0</v>
      </c>
      <c r="H38" s="182">
        <v>1.8900000000000001</v>
      </c>
      <c r="I38" s="182">
        <f>ROUND(F38*(G38+H38),2)</f>
        <v>44.23</v>
      </c>
      <c r="J38" s="180">
        <f>ROUND(F38*(N38),2)</f>
        <v>44.23</v>
      </c>
      <c r="K38" s="183">
        <f>ROUND(F38*(O38),2)</f>
        <v>0</v>
      </c>
      <c r="L38" s="183">
        <f>ROUND(F38*(G38),2)</f>
        <v>0</v>
      </c>
      <c r="M38" s="183">
        <f>ROUND(F38*(H38),2)</f>
        <v>44.23</v>
      </c>
      <c r="N38" s="183">
        <v>1.8900000000000001</v>
      </c>
      <c r="O38" s="183"/>
      <c r="P38" s="187"/>
      <c r="Q38" s="187"/>
      <c r="R38" s="187"/>
      <c r="S38" s="183">
        <f>ROUND(F38*(P38),3)</f>
        <v>0</v>
      </c>
      <c r="T38" s="184"/>
      <c r="U38" s="184"/>
      <c r="V38" s="187"/>
      <c r="Z38">
        <v>0</v>
      </c>
    </row>
    <row r="39" spans="1:26" ht="35.1" customHeight="1" x14ac:dyDescent="0.25">
      <c r="A39" s="185"/>
      <c r="B39" s="180" t="s">
        <v>229</v>
      </c>
      <c r="C39" s="186" t="s">
        <v>1053</v>
      </c>
      <c r="D39" s="180" t="s">
        <v>1054</v>
      </c>
      <c r="E39" s="180" t="s">
        <v>171</v>
      </c>
      <c r="F39" s="181">
        <v>23.4</v>
      </c>
      <c r="G39" s="182">
        <v>0</v>
      </c>
      <c r="H39" s="182">
        <v>0.42</v>
      </c>
      <c r="I39" s="182">
        <f>ROUND(F39*(G39+H39),2)</f>
        <v>9.83</v>
      </c>
      <c r="J39" s="180">
        <f>ROUND(F39*(N39),2)</f>
        <v>9.83</v>
      </c>
      <c r="K39" s="183">
        <f>ROUND(F39*(O39),2)</f>
        <v>0</v>
      </c>
      <c r="L39" s="183">
        <f>ROUND(F39*(G39),2)</f>
        <v>0</v>
      </c>
      <c r="M39" s="183">
        <f>ROUND(F39*(H39),2)</f>
        <v>9.83</v>
      </c>
      <c r="N39" s="183">
        <v>0.42</v>
      </c>
      <c r="O39" s="183"/>
      <c r="P39" s="187"/>
      <c r="Q39" s="187"/>
      <c r="R39" s="187"/>
      <c r="S39" s="183">
        <f>ROUND(F39*(P39),3)</f>
        <v>0</v>
      </c>
      <c r="T39" s="184"/>
      <c r="U39" s="184"/>
      <c r="V39" s="187"/>
      <c r="Z39">
        <v>0</v>
      </c>
    </row>
    <row r="40" spans="1:26" ht="35.1" customHeight="1" x14ac:dyDescent="0.25">
      <c r="A40" s="185"/>
      <c r="B40" s="180" t="s">
        <v>229</v>
      </c>
      <c r="C40" s="186" t="s">
        <v>1055</v>
      </c>
      <c r="D40" s="180" t="s">
        <v>1056</v>
      </c>
      <c r="E40" s="180" t="s">
        <v>158</v>
      </c>
      <c r="F40" s="181">
        <v>1</v>
      </c>
      <c r="G40" s="182">
        <v>0</v>
      </c>
      <c r="H40" s="182">
        <v>5.66</v>
      </c>
      <c r="I40" s="182">
        <f>ROUND(F40*(G40+H40),2)</f>
        <v>5.66</v>
      </c>
      <c r="J40" s="180">
        <f>ROUND(F40*(N40),2)</f>
        <v>5.66</v>
      </c>
      <c r="K40" s="183">
        <f>ROUND(F40*(O40),2)</f>
        <v>0</v>
      </c>
      <c r="L40" s="183">
        <f>ROUND(F40*(G40),2)</f>
        <v>0</v>
      </c>
      <c r="M40" s="183">
        <f>ROUND(F40*(H40),2)</f>
        <v>5.66</v>
      </c>
      <c r="N40" s="183">
        <v>5.66</v>
      </c>
      <c r="O40" s="183"/>
      <c r="P40" s="187">
        <v>2.3000000000000001E-4</v>
      </c>
      <c r="Q40" s="187"/>
      <c r="R40" s="187">
        <v>2.3000000000000001E-4</v>
      </c>
      <c r="S40" s="183">
        <f>ROUND(F40*(P40),3)</f>
        <v>0</v>
      </c>
      <c r="T40" s="184"/>
      <c r="U40" s="184"/>
      <c r="V40" s="187"/>
      <c r="Z40">
        <v>0</v>
      </c>
    </row>
    <row r="41" spans="1:26" ht="35.1" customHeight="1" x14ac:dyDescent="0.25">
      <c r="A41" s="185"/>
      <c r="B41" s="180" t="s">
        <v>121</v>
      </c>
      <c r="C41" s="186" t="s">
        <v>1057</v>
      </c>
      <c r="D41" s="180" t="s">
        <v>1058</v>
      </c>
      <c r="E41" s="180" t="s">
        <v>171</v>
      </c>
      <c r="F41" s="181">
        <v>23.4</v>
      </c>
      <c r="G41" s="182">
        <v>0</v>
      </c>
      <c r="H41" s="182">
        <v>0.36</v>
      </c>
      <c r="I41" s="182">
        <f>ROUND(F41*(G41+H41),2)</f>
        <v>8.42</v>
      </c>
      <c r="J41" s="180">
        <f>ROUND(F41*(N41),2)</f>
        <v>8.42</v>
      </c>
      <c r="K41" s="183">
        <f>ROUND(F41*(O41),2)</f>
        <v>0</v>
      </c>
      <c r="L41" s="183">
        <f>ROUND(F41*(G41),2)</f>
        <v>0</v>
      </c>
      <c r="M41" s="183">
        <f>ROUND(F41*(H41),2)</f>
        <v>8.42</v>
      </c>
      <c r="N41" s="183">
        <v>0.36</v>
      </c>
      <c r="O41" s="183"/>
      <c r="P41" s="187"/>
      <c r="Q41" s="187"/>
      <c r="R41" s="187"/>
      <c r="S41" s="183">
        <f>ROUND(F41*(P41),3)</f>
        <v>0</v>
      </c>
      <c r="T41" s="184"/>
      <c r="U41" s="184"/>
      <c r="V41" s="187"/>
      <c r="Z41">
        <v>0</v>
      </c>
    </row>
    <row r="42" spans="1:26" x14ac:dyDescent="0.25">
      <c r="A42" s="161"/>
      <c r="B42" s="161"/>
      <c r="C42" s="179">
        <v>8</v>
      </c>
      <c r="D42" s="179" t="s">
        <v>81</v>
      </c>
      <c r="E42" s="161"/>
      <c r="F42" s="178"/>
      <c r="G42" s="164">
        <f>ROUND((SUM(L32:L41))/1,2)</f>
        <v>0</v>
      </c>
      <c r="H42" s="164">
        <f>ROUND((SUM(M32:M41))/1,2)</f>
        <v>1912.43</v>
      </c>
      <c r="I42" s="164">
        <f>ROUND((SUM(I32:I41))/1,2)</f>
        <v>1912.43</v>
      </c>
      <c r="J42" s="161"/>
      <c r="K42" s="161"/>
      <c r="L42" s="161">
        <f>ROUND((SUM(L32:L41))/1,2)</f>
        <v>0</v>
      </c>
      <c r="M42" s="161">
        <f>ROUND((SUM(M32:M41))/1,2)</f>
        <v>1912.43</v>
      </c>
      <c r="N42" s="161"/>
      <c r="O42" s="161"/>
      <c r="P42" s="196"/>
      <c r="Q42" s="161"/>
      <c r="R42" s="161"/>
      <c r="S42" s="196">
        <f>ROUND((SUM(S32:S41))/1,2)</f>
        <v>0.05</v>
      </c>
      <c r="T42" s="158"/>
      <c r="U42" s="158"/>
      <c r="V42" s="2">
        <f>ROUND((SUM(V32:V41))/1,2)</f>
        <v>0</v>
      </c>
      <c r="W42" s="158"/>
      <c r="X42" s="158"/>
      <c r="Y42" s="158"/>
      <c r="Z42" s="158"/>
    </row>
    <row r="43" spans="1:26" x14ac:dyDescent="0.25">
      <c r="A43" s="1"/>
      <c r="B43" s="1"/>
      <c r="C43" s="1"/>
      <c r="D43" s="1"/>
      <c r="E43" s="1"/>
      <c r="F43" s="174"/>
      <c r="G43" s="154"/>
      <c r="H43" s="154"/>
      <c r="I43" s="154"/>
      <c r="J43" s="1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25">
      <c r="A44" s="161"/>
      <c r="B44" s="161"/>
      <c r="C44" s="179">
        <v>99</v>
      </c>
      <c r="D44" s="179" t="s">
        <v>837</v>
      </c>
      <c r="E44" s="161"/>
      <c r="F44" s="178"/>
      <c r="G44" s="162"/>
      <c r="H44" s="162"/>
      <c r="I44" s="162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58"/>
      <c r="U44" s="158"/>
      <c r="V44" s="161"/>
      <c r="W44" s="158"/>
      <c r="X44" s="158"/>
      <c r="Y44" s="158"/>
      <c r="Z44" s="158"/>
    </row>
    <row r="45" spans="1:26" ht="35.1" customHeight="1" x14ac:dyDescent="0.25">
      <c r="A45" s="185"/>
      <c r="B45" s="180" t="s">
        <v>121</v>
      </c>
      <c r="C45" s="186" t="s">
        <v>1059</v>
      </c>
      <c r="D45" s="180" t="s">
        <v>1060</v>
      </c>
      <c r="E45" s="180" t="s">
        <v>290</v>
      </c>
      <c r="F45" s="181">
        <v>3.4140000000000001</v>
      </c>
      <c r="G45" s="182">
        <v>0</v>
      </c>
      <c r="H45" s="182">
        <v>2.65</v>
      </c>
      <c r="I45" s="182">
        <f>ROUND(F45*(G45+H45),2)</f>
        <v>9.0500000000000007</v>
      </c>
      <c r="J45" s="180">
        <f>ROUND(F45*(N45),2)</f>
        <v>9.0500000000000007</v>
      </c>
      <c r="K45" s="183">
        <f>ROUND(F45*(O45),2)</f>
        <v>0</v>
      </c>
      <c r="L45" s="183">
        <f>ROUND(F45*(G45),2)</f>
        <v>0</v>
      </c>
      <c r="M45" s="183">
        <f>ROUND(F45*(H45),2)</f>
        <v>9.0500000000000007</v>
      </c>
      <c r="N45" s="183">
        <v>2.65</v>
      </c>
      <c r="O45" s="183"/>
      <c r="P45" s="187"/>
      <c r="Q45" s="187"/>
      <c r="R45" s="187"/>
      <c r="S45" s="183">
        <f>ROUND(F45*(P45),3)</f>
        <v>0</v>
      </c>
      <c r="T45" s="184"/>
      <c r="U45" s="184"/>
      <c r="V45" s="187"/>
      <c r="Z45">
        <v>0</v>
      </c>
    </row>
    <row r="46" spans="1:26" x14ac:dyDescent="0.25">
      <c r="A46" s="161"/>
      <c r="B46" s="161"/>
      <c r="C46" s="179">
        <v>99</v>
      </c>
      <c r="D46" s="179" t="s">
        <v>837</v>
      </c>
      <c r="E46" s="161"/>
      <c r="F46" s="178"/>
      <c r="G46" s="164">
        <f>ROUND((SUM(L44:L45))/1,2)</f>
        <v>0</v>
      </c>
      <c r="H46" s="164">
        <f>ROUND((SUM(M44:M45))/1,2)</f>
        <v>9.0500000000000007</v>
      </c>
      <c r="I46" s="164">
        <f>ROUND((SUM(I44:I45))/1,2)</f>
        <v>9.0500000000000007</v>
      </c>
      <c r="J46" s="161"/>
      <c r="K46" s="161"/>
      <c r="L46" s="161">
        <f>ROUND((SUM(L44:L45))/1,2)</f>
        <v>0</v>
      </c>
      <c r="M46" s="161">
        <f>ROUND((SUM(M44:M45))/1,2)</f>
        <v>9.0500000000000007</v>
      </c>
      <c r="N46" s="161"/>
      <c r="O46" s="161"/>
      <c r="P46" s="196"/>
      <c r="Q46" s="1"/>
      <c r="R46" s="1"/>
      <c r="S46" s="196">
        <f>ROUND((SUM(S44:S45))/1,2)</f>
        <v>0</v>
      </c>
      <c r="T46" s="198"/>
      <c r="U46" s="198"/>
      <c r="V46" s="2">
        <f>ROUND((SUM(V44:V45))/1,2)</f>
        <v>0</v>
      </c>
    </row>
    <row r="47" spans="1:26" x14ac:dyDescent="0.25">
      <c r="A47" s="1"/>
      <c r="B47" s="1"/>
      <c r="C47" s="1"/>
      <c r="D47" s="1"/>
      <c r="E47" s="1"/>
      <c r="F47" s="174"/>
      <c r="G47" s="154"/>
      <c r="H47" s="154"/>
      <c r="I47" s="154"/>
      <c r="J47" s="1"/>
      <c r="K47" s="1"/>
      <c r="L47" s="1"/>
      <c r="M47" s="1"/>
      <c r="N47" s="1"/>
      <c r="O47" s="1"/>
      <c r="P47" s="1"/>
      <c r="Q47" s="1"/>
      <c r="R47" s="1"/>
      <c r="S47" s="1"/>
      <c r="V47" s="1"/>
    </row>
    <row r="48" spans="1:26" x14ac:dyDescent="0.25">
      <c r="A48" s="161"/>
      <c r="B48" s="161"/>
      <c r="C48" s="161"/>
      <c r="D48" s="2" t="s">
        <v>74</v>
      </c>
      <c r="E48" s="161"/>
      <c r="F48" s="178"/>
      <c r="G48" s="164">
        <f>ROUND((SUM(L9:L47))/2,2)</f>
        <v>0</v>
      </c>
      <c r="H48" s="164">
        <f>ROUND((SUM(M9:M47))/2,2)</f>
        <v>9654.74</v>
      </c>
      <c r="I48" s="164">
        <f>ROUND((SUM(I9:I47))/2,2)</f>
        <v>9654.74</v>
      </c>
      <c r="J48" s="161"/>
      <c r="K48" s="161"/>
      <c r="L48" s="161">
        <f>ROUND((SUM(L9:L47))/2,2)</f>
        <v>0</v>
      </c>
      <c r="M48" s="161">
        <f>ROUND((SUM(M9:M47))/2,2)</f>
        <v>9654.74</v>
      </c>
      <c r="N48" s="161"/>
      <c r="O48" s="161"/>
      <c r="P48" s="196"/>
      <c r="Q48" s="1"/>
      <c r="R48" s="1"/>
      <c r="S48" s="196">
        <f>ROUND((SUM(S9:S47))/2,2)</f>
        <v>3.33</v>
      </c>
      <c r="V48" s="2">
        <f>ROUND((SUM(V9:V47))/2,2)</f>
        <v>0</v>
      </c>
    </row>
    <row r="49" spans="1:26" x14ac:dyDescent="0.25">
      <c r="A49" s="199"/>
      <c r="B49" s="199"/>
      <c r="C49" s="199"/>
      <c r="D49" s="199" t="s">
        <v>102</v>
      </c>
      <c r="E49" s="199"/>
      <c r="F49" s="200"/>
      <c r="G49" s="201">
        <f>ROUND((SUM(L9:L48))/3,2)</f>
        <v>0</v>
      </c>
      <c r="H49" s="201">
        <f>ROUND((SUM(M9:M48))/3,2)</f>
        <v>9654.74</v>
      </c>
      <c r="I49" s="201">
        <f>ROUND((SUM(I9:I48))/3,2)</f>
        <v>9654.74</v>
      </c>
      <c r="J49" s="199"/>
      <c r="K49" s="199">
        <f>ROUND((SUM(K9:K48))/3,2)</f>
        <v>0</v>
      </c>
      <c r="L49" s="199">
        <f>ROUND((SUM(L9:L48))/3,2)</f>
        <v>0</v>
      </c>
      <c r="M49" s="199">
        <f>ROUND((SUM(M9:M48))/3,2)</f>
        <v>9654.74</v>
      </c>
      <c r="N49" s="199"/>
      <c r="O49" s="199"/>
      <c r="P49" s="200"/>
      <c r="Q49" s="199"/>
      <c r="R49" s="199"/>
      <c r="S49" s="200">
        <f>ROUND((SUM(S9:S48))/3,2)</f>
        <v>3.33</v>
      </c>
      <c r="T49" s="202"/>
      <c r="U49" s="202"/>
      <c r="V49" s="199">
        <f>ROUND((SUM(V9:V48))/3,2)</f>
        <v>0</v>
      </c>
      <c r="Z49">
        <f>(SUM(Z9:Z48))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05 prípojky - 01 Vodovodná prípúojka</oddHeader>
    <oddFooter>&amp;RStrana &amp;P z &amp;N    &amp;L&amp;7Spracované systémom Systematic® Kalkulus, tel.: 051 77 10 585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9D27-D8E9-4D5E-A14F-3AFC1DA69507}">
  <dimension ref="A1:Z41"/>
  <sheetViews>
    <sheetView topLeftCell="A28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1061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6193'!B16</f>
        <v>0</v>
      </c>
      <c r="E16" s="98">
        <f>'Rekap 6193'!C16</f>
        <v>19235.509999999998</v>
      </c>
      <c r="F16" s="109">
        <f>'Rekap 6193'!D16</f>
        <v>19235.509999999998</v>
      </c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/>
      <c r="E17" s="76"/>
      <c r="F17" s="81"/>
      <c r="G17" s="62">
        <v>7</v>
      </c>
      <c r="H17" s="119" t="s">
        <v>43</v>
      </c>
      <c r="I17" s="129"/>
      <c r="J17" s="122">
        <f>'SO 6193'!Z45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19235.509999999998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19235.509999999998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6193'!K9:'SO 6193'!K44)</f>
        <v>19235.509999999998</v>
      </c>
      <c r="J29" s="121">
        <f>ROUND(((ROUND(I29,2)*20)*1/100),2)</f>
        <v>3847.1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6193'!K9:'SO 6193'!K44)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23082.609999999997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ED6CF-3ED3-4249-B4C6-506DFAF1A8A9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1061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6193'!L22</f>
        <v>0</v>
      </c>
      <c r="C11" s="162">
        <f>'SO 6193'!M22</f>
        <v>18396.48</v>
      </c>
      <c r="D11" s="162">
        <f>'SO 6193'!I22</f>
        <v>18396.48</v>
      </c>
      <c r="E11" s="163">
        <f>'SO 6193'!S22</f>
        <v>0</v>
      </c>
      <c r="F11" s="163">
        <f>'SO 6193'!V22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6193'!L26</f>
        <v>0</v>
      </c>
      <c r="C12" s="162">
        <f>'SO 6193'!M26</f>
        <v>464.52</v>
      </c>
      <c r="D12" s="162">
        <f>'SO 6193'!I26</f>
        <v>464.52</v>
      </c>
      <c r="E12" s="163">
        <f>'SO 6193'!S26</f>
        <v>0.12</v>
      </c>
      <c r="F12" s="163">
        <f>'SO 6193'!V26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6193'!L30</f>
        <v>0</v>
      </c>
      <c r="C13" s="162">
        <f>'SO 6193'!M30</f>
        <v>298.06</v>
      </c>
      <c r="D13" s="162">
        <f>'SO 6193'!I30</f>
        <v>298.06</v>
      </c>
      <c r="E13" s="163">
        <f>'SO 6193'!S30</f>
        <v>0</v>
      </c>
      <c r="F13" s="163">
        <f>'SO 6193'!V30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81</v>
      </c>
      <c r="B14" s="162">
        <f>'SO 6193'!L38</f>
        <v>0</v>
      </c>
      <c r="C14" s="162">
        <f>'SO 6193'!M38</f>
        <v>74.36</v>
      </c>
      <c r="D14" s="162">
        <f>'SO 6193'!I38</f>
        <v>74.36</v>
      </c>
      <c r="E14" s="163">
        <f>'SO 6193'!S38</f>
        <v>0.36</v>
      </c>
      <c r="F14" s="163">
        <f>'SO 6193'!V38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837</v>
      </c>
      <c r="B15" s="162">
        <f>'SO 6193'!L42</f>
        <v>0</v>
      </c>
      <c r="C15" s="162">
        <f>'SO 6193'!M42</f>
        <v>2.09</v>
      </c>
      <c r="D15" s="162">
        <f>'SO 6193'!I42</f>
        <v>2.09</v>
      </c>
      <c r="E15" s="163">
        <f>'SO 6193'!S42</f>
        <v>0</v>
      </c>
      <c r="F15" s="163">
        <f>'SO 6193'!V42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2" t="s">
        <v>74</v>
      </c>
      <c r="B16" s="164">
        <f>'SO 6193'!L44</f>
        <v>0</v>
      </c>
      <c r="C16" s="164">
        <f>'SO 6193'!M44</f>
        <v>19235.509999999998</v>
      </c>
      <c r="D16" s="164">
        <f>'SO 6193'!I44</f>
        <v>19235.509999999998</v>
      </c>
      <c r="E16" s="165">
        <f>'SO 6193'!S44</f>
        <v>0.48</v>
      </c>
      <c r="F16" s="165">
        <f>'SO 6193'!V44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"/>
      <c r="B17" s="154"/>
      <c r="C17" s="154"/>
      <c r="D17" s="154"/>
      <c r="E17" s="153"/>
      <c r="F17" s="153"/>
    </row>
    <row r="18" spans="1:26" x14ac:dyDescent="0.25">
      <c r="A18" s="2" t="s">
        <v>102</v>
      </c>
      <c r="B18" s="164">
        <f>'SO 6193'!L45</f>
        <v>0</v>
      </c>
      <c r="C18" s="164">
        <f>'SO 6193'!M45</f>
        <v>19235.509999999998</v>
      </c>
      <c r="D18" s="164">
        <f>'SO 6193'!I45</f>
        <v>19235.509999999998</v>
      </c>
      <c r="E18" s="165">
        <f>'SO 6193'!S45</f>
        <v>0.48</v>
      </c>
      <c r="F18" s="165">
        <f>'SO 6193'!V45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1"/>
      <c r="B19" s="154"/>
      <c r="C19" s="154"/>
      <c r="D19" s="154"/>
      <c r="E19" s="153"/>
      <c r="F19" s="153"/>
    </row>
    <row r="20" spans="1:26" x14ac:dyDescent="0.25">
      <c r="A20" s="1"/>
      <c r="B20" s="154"/>
      <c r="C20" s="154"/>
      <c r="D20" s="154"/>
      <c r="E20" s="153"/>
      <c r="F20" s="153"/>
    </row>
    <row r="21" spans="1:26" x14ac:dyDescent="0.25">
      <c r="A21" s="1"/>
      <c r="B21" s="154"/>
      <c r="C21" s="154"/>
      <c r="D21" s="154"/>
      <c r="E21" s="153"/>
      <c r="F21" s="153"/>
    </row>
    <row r="22" spans="1:26" x14ac:dyDescent="0.25">
      <c r="A22" s="1"/>
      <c r="B22" s="154"/>
      <c r="C22" s="154"/>
      <c r="D22" s="154"/>
      <c r="E22" s="153"/>
      <c r="F22" s="153"/>
    </row>
    <row r="23" spans="1:26" x14ac:dyDescent="0.25">
      <c r="A23" s="1"/>
      <c r="B23" s="154"/>
      <c r="C23" s="154"/>
      <c r="D23" s="154"/>
      <c r="E23" s="153"/>
      <c r="F23" s="153"/>
    </row>
    <row r="24" spans="1:26" x14ac:dyDescent="0.25">
      <c r="A24" s="1"/>
      <c r="B24" s="154"/>
      <c r="C24" s="154"/>
      <c r="D24" s="154"/>
      <c r="E24" s="153"/>
      <c r="F24" s="153"/>
    </row>
    <row r="25" spans="1:26" x14ac:dyDescent="0.25">
      <c r="A25" s="1"/>
      <c r="B25" s="154"/>
      <c r="C25" s="154"/>
      <c r="D25" s="154"/>
      <c r="E25" s="153"/>
      <c r="F25" s="153"/>
    </row>
    <row r="26" spans="1:26" x14ac:dyDescent="0.25">
      <c r="A26" s="1"/>
      <c r="B26" s="154"/>
      <c r="C26" s="154"/>
      <c r="D26" s="154"/>
      <c r="E26" s="153"/>
      <c r="F26" s="153"/>
    </row>
    <row r="27" spans="1:26" x14ac:dyDescent="0.25">
      <c r="A27" s="1"/>
      <c r="B27" s="154"/>
      <c r="C27" s="154"/>
      <c r="D27" s="154"/>
      <c r="E27" s="153"/>
      <c r="F27" s="153"/>
    </row>
    <row r="28" spans="1:26" x14ac:dyDescent="0.25">
      <c r="A28" s="1"/>
      <c r="B28" s="154"/>
      <c r="C28" s="154"/>
      <c r="D28" s="154"/>
      <c r="E28" s="153"/>
      <c r="F28" s="153"/>
    </row>
    <row r="29" spans="1:26" x14ac:dyDescent="0.25">
      <c r="A29" s="1"/>
      <c r="B29" s="154"/>
      <c r="C29" s="154"/>
      <c r="D29" s="154"/>
      <c r="E29" s="153"/>
      <c r="F29" s="153"/>
    </row>
    <row r="30" spans="1:26" x14ac:dyDescent="0.25">
      <c r="A30" s="1"/>
      <c r="B30" s="154"/>
      <c r="C30" s="154"/>
      <c r="D30" s="154"/>
      <c r="E30" s="153"/>
      <c r="F30" s="153"/>
    </row>
    <row r="31" spans="1:26" x14ac:dyDescent="0.25">
      <c r="A31" s="1"/>
      <c r="B31" s="154"/>
      <c r="C31" s="154"/>
      <c r="D31" s="154"/>
      <c r="E31" s="153"/>
      <c r="F31" s="153"/>
    </row>
    <row r="32" spans="1:2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8771-ADDC-4F2A-88C9-BE26716969E8}">
  <dimension ref="A1:Z45"/>
  <sheetViews>
    <sheetView workbookViewId="0">
      <pane ySplit="8" topLeftCell="A39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1061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121</v>
      </c>
      <c r="C11" s="186" t="s">
        <v>124</v>
      </c>
      <c r="D11" s="180" t="s">
        <v>120</v>
      </c>
      <c r="E11" s="180" t="s">
        <v>118</v>
      </c>
      <c r="F11" s="181">
        <v>3.968</v>
      </c>
      <c r="G11" s="182">
        <v>0</v>
      </c>
      <c r="H11" s="182">
        <v>18.39</v>
      </c>
      <c r="I11" s="182">
        <f>ROUND(F11*(G11+H11),2)</f>
        <v>72.97</v>
      </c>
      <c r="J11" s="180">
        <f>ROUND(F11*(N11),2)</f>
        <v>72.97</v>
      </c>
      <c r="K11" s="183">
        <f>ROUND(F11*(O11),2)</f>
        <v>0</v>
      </c>
      <c r="L11" s="183">
        <f>ROUND(F11*(G11),2)</f>
        <v>0</v>
      </c>
      <c r="M11" s="183">
        <f>ROUND(F11*(H11),2)</f>
        <v>72.97</v>
      </c>
      <c r="N11" s="183">
        <v>18.39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115</v>
      </c>
      <c r="C12" s="186" t="s">
        <v>126</v>
      </c>
      <c r="D12" s="180" t="s">
        <v>127</v>
      </c>
      <c r="E12" s="180" t="s">
        <v>118</v>
      </c>
      <c r="F12" s="181">
        <v>3.968</v>
      </c>
      <c r="G12" s="182">
        <v>0</v>
      </c>
      <c r="H12" s="182">
        <v>2.37</v>
      </c>
      <c r="I12" s="182">
        <f>ROUND(F12*(G12+H12),2)</f>
        <v>9.4</v>
      </c>
      <c r="J12" s="180">
        <f>ROUND(F12*(N12),2)</f>
        <v>9.4</v>
      </c>
      <c r="K12" s="183">
        <f>ROUND(F12*(O12),2)</f>
        <v>0</v>
      </c>
      <c r="L12" s="183">
        <f>ROUND(F12*(G12),2)</f>
        <v>0</v>
      </c>
      <c r="M12" s="183">
        <f>ROUND(F12*(H12),2)</f>
        <v>9.4</v>
      </c>
      <c r="N12" s="183">
        <v>2.37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121</v>
      </c>
      <c r="C13" s="186" t="s">
        <v>128</v>
      </c>
      <c r="D13" s="180" t="s">
        <v>1062</v>
      </c>
      <c r="E13" s="180" t="s">
        <v>118</v>
      </c>
      <c r="F13" s="181">
        <v>315</v>
      </c>
      <c r="G13" s="182">
        <v>0</v>
      </c>
      <c r="H13" s="182">
        <v>5.95</v>
      </c>
      <c r="I13" s="182">
        <f>ROUND(F13*(G13+H13),2)</f>
        <v>1874.25</v>
      </c>
      <c r="J13" s="180">
        <f>ROUND(F13*(N13),2)</f>
        <v>1874.25</v>
      </c>
      <c r="K13" s="183">
        <f>ROUND(F13*(O13),2)</f>
        <v>0</v>
      </c>
      <c r="L13" s="183">
        <f>ROUND(F13*(G13),2)</f>
        <v>0</v>
      </c>
      <c r="M13" s="183">
        <f>ROUND(F13*(H13),2)</f>
        <v>1874.25</v>
      </c>
      <c r="N13" s="183">
        <v>5.95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121</v>
      </c>
      <c r="C14" s="186" t="s">
        <v>130</v>
      </c>
      <c r="D14" s="180" t="s">
        <v>131</v>
      </c>
      <c r="E14" s="180" t="s">
        <v>118</v>
      </c>
      <c r="F14" s="181">
        <v>130</v>
      </c>
      <c r="G14" s="182">
        <v>0</v>
      </c>
      <c r="H14" s="182">
        <v>2.0299999999999998</v>
      </c>
      <c r="I14" s="182">
        <f>ROUND(F14*(G14+H14),2)</f>
        <v>263.89999999999998</v>
      </c>
      <c r="J14" s="180">
        <f>ROUND(F14*(N14),2)</f>
        <v>263.89999999999998</v>
      </c>
      <c r="K14" s="183">
        <f>ROUND(F14*(O14),2)</f>
        <v>0</v>
      </c>
      <c r="L14" s="183">
        <f>ROUND(F14*(G14),2)</f>
        <v>0</v>
      </c>
      <c r="M14" s="183">
        <f>ROUND(F14*(H14),2)</f>
        <v>263.89999999999998</v>
      </c>
      <c r="N14" s="183">
        <v>2.0299999999999998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115</v>
      </c>
      <c r="C15" s="186" t="s">
        <v>843</v>
      </c>
      <c r="D15" s="180" t="s">
        <v>844</v>
      </c>
      <c r="E15" s="180" t="s">
        <v>118</v>
      </c>
      <c r="F15" s="181">
        <v>130</v>
      </c>
      <c r="G15" s="182">
        <v>0</v>
      </c>
      <c r="H15" s="182">
        <v>5.23</v>
      </c>
      <c r="I15" s="182">
        <f>ROUND(F15*(G15+H15),2)</f>
        <v>679.9</v>
      </c>
      <c r="J15" s="180">
        <f>ROUND(F15*(N15),2)</f>
        <v>679.9</v>
      </c>
      <c r="K15" s="183">
        <f>ROUND(F15*(O15),2)</f>
        <v>0</v>
      </c>
      <c r="L15" s="183">
        <f>ROUND(F15*(G15),2)</f>
        <v>0</v>
      </c>
      <c r="M15" s="183">
        <f>ROUND(F15*(H15),2)</f>
        <v>679.9</v>
      </c>
      <c r="N15" s="183">
        <v>5.23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115</v>
      </c>
      <c r="C16" s="186" t="s">
        <v>132</v>
      </c>
      <c r="D16" s="180" t="s">
        <v>133</v>
      </c>
      <c r="E16" s="180" t="s">
        <v>118</v>
      </c>
      <c r="F16" s="181">
        <v>130</v>
      </c>
      <c r="G16" s="182">
        <v>0</v>
      </c>
      <c r="H16" s="182">
        <v>2.39</v>
      </c>
      <c r="I16" s="182">
        <f>ROUND(F16*(G16+H16),2)</f>
        <v>310.7</v>
      </c>
      <c r="J16" s="180">
        <f>ROUND(F16*(N16),2)</f>
        <v>310.7</v>
      </c>
      <c r="K16" s="183">
        <f>ROUND(F16*(O16),2)</f>
        <v>0</v>
      </c>
      <c r="L16" s="183">
        <f>ROUND(F16*(G16),2)</f>
        <v>0</v>
      </c>
      <c r="M16" s="183">
        <f>ROUND(F16*(H16),2)</f>
        <v>310.7</v>
      </c>
      <c r="N16" s="183">
        <v>2.39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35.1" customHeight="1" x14ac:dyDescent="0.25">
      <c r="A17" s="185"/>
      <c r="B17" s="180" t="s">
        <v>115</v>
      </c>
      <c r="C17" s="186" t="s">
        <v>136</v>
      </c>
      <c r="D17" s="180" t="s">
        <v>1063</v>
      </c>
      <c r="E17" s="180" t="s">
        <v>118</v>
      </c>
      <c r="F17" s="181">
        <v>185</v>
      </c>
      <c r="G17" s="182">
        <v>0</v>
      </c>
      <c r="H17" s="182">
        <v>1.1000000000000001</v>
      </c>
      <c r="I17" s="182">
        <f>ROUND(F17*(G17+H17),2)</f>
        <v>203.5</v>
      </c>
      <c r="J17" s="180">
        <f>ROUND(F17*(N17),2)</f>
        <v>203.5</v>
      </c>
      <c r="K17" s="183">
        <f>ROUND(F17*(O17),2)</f>
        <v>0</v>
      </c>
      <c r="L17" s="183">
        <f>ROUND(F17*(G17),2)</f>
        <v>0</v>
      </c>
      <c r="M17" s="183">
        <f>ROUND(F17*(H17),2)</f>
        <v>203.5</v>
      </c>
      <c r="N17" s="183">
        <v>1.1000000000000001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35.1" customHeight="1" x14ac:dyDescent="0.25">
      <c r="A18" s="185"/>
      <c r="B18" s="180" t="s">
        <v>121</v>
      </c>
      <c r="C18" s="186" t="s">
        <v>138</v>
      </c>
      <c r="D18" s="180" t="s">
        <v>139</v>
      </c>
      <c r="E18" s="180" t="s">
        <v>118</v>
      </c>
      <c r="F18" s="181">
        <v>185</v>
      </c>
      <c r="G18" s="182">
        <v>0</v>
      </c>
      <c r="H18" s="182">
        <v>5.18</v>
      </c>
      <c r="I18" s="182">
        <f>ROUND(F18*(G18+H18),2)</f>
        <v>958.3</v>
      </c>
      <c r="J18" s="180">
        <f>ROUND(F18*(N18),2)</f>
        <v>958.3</v>
      </c>
      <c r="K18" s="183">
        <f>ROUND(F18*(O18),2)</f>
        <v>0</v>
      </c>
      <c r="L18" s="183">
        <f>ROUND(F18*(G18),2)</f>
        <v>0</v>
      </c>
      <c r="M18" s="183">
        <f>ROUND(F18*(H18),2)</f>
        <v>958.3</v>
      </c>
      <c r="N18" s="183">
        <v>5.18</v>
      </c>
      <c r="O18" s="183"/>
      <c r="P18" s="187"/>
      <c r="Q18" s="187"/>
      <c r="R18" s="187"/>
      <c r="S18" s="183">
        <f>ROUND(F18*(P18),3)</f>
        <v>0</v>
      </c>
      <c r="T18" s="184"/>
      <c r="U18" s="184"/>
      <c r="V18" s="187"/>
      <c r="Z18">
        <v>0</v>
      </c>
    </row>
    <row r="19" spans="1:26" ht="35.1" customHeight="1" x14ac:dyDescent="0.25">
      <c r="A19" s="193"/>
      <c r="B19" s="188" t="s">
        <v>146</v>
      </c>
      <c r="C19" s="194" t="s">
        <v>147</v>
      </c>
      <c r="D19" s="188" t="s">
        <v>1064</v>
      </c>
      <c r="E19" s="188" t="s">
        <v>1038</v>
      </c>
      <c r="F19" s="189">
        <v>1</v>
      </c>
      <c r="G19" s="190">
        <v>0</v>
      </c>
      <c r="H19" s="190">
        <v>13935.5</v>
      </c>
      <c r="I19" s="190">
        <f>ROUND(F19*(G19+H19),2)</f>
        <v>13935.5</v>
      </c>
      <c r="J19" s="188">
        <f>ROUND(F19*(N19),2)</f>
        <v>13935.5</v>
      </c>
      <c r="K19" s="191">
        <f>ROUND(F19*(O19),2)</f>
        <v>0</v>
      </c>
      <c r="L19" s="191">
        <f>ROUND(F19*(G19),2)</f>
        <v>0</v>
      </c>
      <c r="M19" s="191">
        <f>ROUND(F19*(H19),2)</f>
        <v>13935.5</v>
      </c>
      <c r="N19" s="191">
        <v>13935.5</v>
      </c>
      <c r="O19" s="191"/>
      <c r="P19" s="195"/>
      <c r="Q19" s="195"/>
      <c r="R19" s="195"/>
      <c r="S19" s="191">
        <f>ROUND(F19*(P19),3)</f>
        <v>0</v>
      </c>
      <c r="T19" s="192"/>
      <c r="U19" s="192"/>
      <c r="V19" s="195"/>
      <c r="Z19">
        <v>0</v>
      </c>
    </row>
    <row r="20" spans="1:26" ht="35.1" customHeight="1" x14ac:dyDescent="0.25">
      <c r="A20" s="193"/>
      <c r="B20" s="188" t="s">
        <v>146</v>
      </c>
      <c r="C20" s="194" t="s">
        <v>1065</v>
      </c>
      <c r="D20" s="188" t="s">
        <v>1066</v>
      </c>
      <c r="E20" s="188" t="s">
        <v>158</v>
      </c>
      <c r="F20" s="189">
        <v>1</v>
      </c>
      <c r="G20" s="190">
        <v>0</v>
      </c>
      <c r="H20" s="190">
        <v>50.32</v>
      </c>
      <c r="I20" s="190">
        <f>ROUND(F20*(G20+H20),2)</f>
        <v>50.32</v>
      </c>
      <c r="J20" s="188">
        <f>ROUND(F20*(N20),2)</f>
        <v>50.32</v>
      </c>
      <c r="K20" s="191">
        <f>ROUND(F20*(O20),2)</f>
        <v>0</v>
      </c>
      <c r="L20" s="191">
        <f>ROUND(F20*(G20),2)</f>
        <v>0</v>
      </c>
      <c r="M20" s="191">
        <f>ROUND(F20*(H20),2)</f>
        <v>50.32</v>
      </c>
      <c r="N20" s="191">
        <v>50.32</v>
      </c>
      <c r="O20" s="191"/>
      <c r="P20" s="195"/>
      <c r="Q20" s="195"/>
      <c r="R20" s="195"/>
      <c r="S20" s="191">
        <f>ROUND(F20*(P20),3)</f>
        <v>0</v>
      </c>
      <c r="T20" s="192"/>
      <c r="U20" s="192"/>
      <c r="V20" s="195"/>
      <c r="Z20">
        <v>0</v>
      </c>
    </row>
    <row r="21" spans="1:26" ht="35.1" customHeight="1" x14ac:dyDescent="0.25">
      <c r="A21" s="193"/>
      <c r="B21" s="188" t="s">
        <v>146</v>
      </c>
      <c r="C21" s="194" t="s">
        <v>1067</v>
      </c>
      <c r="D21" s="188" t="s">
        <v>1068</v>
      </c>
      <c r="E21" s="188" t="s">
        <v>158</v>
      </c>
      <c r="F21" s="189">
        <v>1</v>
      </c>
      <c r="G21" s="190">
        <v>0</v>
      </c>
      <c r="H21" s="190">
        <v>37.74</v>
      </c>
      <c r="I21" s="190">
        <f>ROUND(F21*(G21+H21),2)</f>
        <v>37.74</v>
      </c>
      <c r="J21" s="188">
        <f>ROUND(F21*(N21),2)</f>
        <v>37.74</v>
      </c>
      <c r="K21" s="191">
        <f>ROUND(F21*(O21),2)</f>
        <v>0</v>
      </c>
      <c r="L21" s="191">
        <f>ROUND(F21*(G21),2)</f>
        <v>0</v>
      </c>
      <c r="M21" s="191">
        <f>ROUND(F21*(H21),2)</f>
        <v>37.74</v>
      </c>
      <c r="N21" s="191">
        <v>37.74</v>
      </c>
      <c r="O21" s="191"/>
      <c r="P21" s="195"/>
      <c r="Q21" s="195"/>
      <c r="R21" s="195"/>
      <c r="S21" s="191">
        <f>ROUND(F21*(P21),3)</f>
        <v>0</v>
      </c>
      <c r="T21" s="192"/>
      <c r="U21" s="192"/>
      <c r="V21" s="195"/>
      <c r="Z21">
        <v>0</v>
      </c>
    </row>
    <row r="22" spans="1:26" x14ac:dyDescent="0.25">
      <c r="A22" s="161"/>
      <c r="B22" s="161"/>
      <c r="C22" s="179">
        <v>1</v>
      </c>
      <c r="D22" s="179" t="s">
        <v>75</v>
      </c>
      <c r="E22" s="161"/>
      <c r="F22" s="178"/>
      <c r="G22" s="164">
        <f>ROUND((SUM(L10:L21))/1,2)</f>
        <v>0</v>
      </c>
      <c r="H22" s="164">
        <f>ROUND((SUM(M10:M21))/1,2)</f>
        <v>18396.48</v>
      </c>
      <c r="I22" s="164">
        <f>ROUND((SUM(I10:I21))/1,2)</f>
        <v>18396.48</v>
      </c>
      <c r="J22" s="161"/>
      <c r="K22" s="161"/>
      <c r="L22" s="161">
        <f>ROUND((SUM(L10:L21))/1,2)</f>
        <v>0</v>
      </c>
      <c r="M22" s="161">
        <f>ROUND((SUM(M10:M21))/1,2)</f>
        <v>18396.48</v>
      </c>
      <c r="N22" s="161"/>
      <c r="O22" s="161"/>
      <c r="P22" s="196"/>
      <c r="Q22" s="161"/>
      <c r="R22" s="161"/>
      <c r="S22" s="196">
        <f>ROUND((SUM(S10:S21))/1,2)</f>
        <v>0</v>
      </c>
      <c r="T22" s="158"/>
      <c r="U22" s="158"/>
      <c r="V22" s="2">
        <f>ROUND((SUM(V10:V21))/1,2)</f>
        <v>0</v>
      </c>
      <c r="W22" s="158"/>
      <c r="X22" s="158"/>
      <c r="Y22" s="158"/>
      <c r="Z22" s="158"/>
    </row>
    <row r="23" spans="1:26" x14ac:dyDescent="0.25">
      <c r="A23" s="1"/>
      <c r="B23" s="1"/>
      <c r="C23" s="1"/>
      <c r="D23" s="1"/>
      <c r="E23" s="1"/>
      <c r="F23" s="174"/>
      <c r="G23" s="154"/>
      <c r="H23" s="154"/>
      <c r="I23" s="154"/>
      <c r="J23" s="1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61"/>
      <c r="B24" s="161"/>
      <c r="C24" s="179">
        <v>2</v>
      </c>
      <c r="D24" s="179" t="s">
        <v>76</v>
      </c>
      <c r="E24" s="161"/>
      <c r="F24" s="178"/>
      <c r="G24" s="162"/>
      <c r="H24" s="162"/>
      <c r="I24" s="162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58"/>
      <c r="U24" s="158"/>
      <c r="V24" s="161"/>
      <c r="W24" s="158"/>
      <c r="X24" s="158"/>
      <c r="Y24" s="158"/>
      <c r="Z24" s="158"/>
    </row>
    <row r="25" spans="1:26" ht="35.1" customHeight="1" x14ac:dyDescent="0.25">
      <c r="A25" s="185"/>
      <c r="B25" s="180" t="s">
        <v>205</v>
      </c>
      <c r="C25" s="186" t="s">
        <v>212</v>
      </c>
      <c r="D25" s="180" t="s">
        <v>1069</v>
      </c>
      <c r="E25" s="180" t="s">
        <v>1038</v>
      </c>
      <c r="F25" s="181">
        <v>1</v>
      </c>
      <c r="G25" s="182">
        <v>0</v>
      </c>
      <c r="H25" s="182">
        <v>464.52</v>
      </c>
      <c r="I25" s="182">
        <f>ROUND(F25*(G25+H25),2)</f>
        <v>464.52</v>
      </c>
      <c r="J25" s="180">
        <f>ROUND(F25*(N25),2)</f>
        <v>464.52</v>
      </c>
      <c r="K25" s="183">
        <f>ROUND(F25*(O25),2)</f>
        <v>0</v>
      </c>
      <c r="L25" s="183">
        <f>ROUND(F25*(G25),2)</f>
        <v>0</v>
      </c>
      <c r="M25" s="183">
        <f>ROUND(F25*(H25),2)</f>
        <v>464.52</v>
      </c>
      <c r="N25" s="183">
        <v>464.52</v>
      </c>
      <c r="O25" s="183"/>
      <c r="P25" s="187">
        <v>0.12035999999999999</v>
      </c>
      <c r="Q25" s="187"/>
      <c r="R25" s="187">
        <v>0.12035999999999999</v>
      </c>
      <c r="S25" s="183">
        <f>ROUND(F25*(P25),3)</f>
        <v>0.12</v>
      </c>
      <c r="T25" s="184"/>
      <c r="U25" s="184"/>
      <c r="V25" s="187"/>
      <c r="Z25">
        <v>0</v>
      </c>
    </row>
    <row r="26" spans="1:26" x14ac:dyDescent="0.25">
      <c r="A26" s="161"/>
      <c r="B26" s="161"/>
      <c r="C26" s="179">
        <v>2</v>
      </c>
      <c r="D26" s="179" t="s">
        <v>76</v>
      </c>
      <c r="E26" s="161"/>
      <c r="F26" s="178"/>
      <c r="G26" s="164">
        <f>ROUND((SUM(L24:L25))/1,2)</f>
        <v>0</v>
      </c>
      <c r="H26" s="164">
        <f>ROUND((SUM(M24:M25))/1,2)</f>
        <v>464.52</v>
      </c>
      <c r="I26" s="164">
        <f>ROUND((SUM(I24:I25))/1,2)</f>
        <v>464.52</v>
      </c>
      <c r="J26" s="161"/>
      <c r="K26" s="161"/>
      <c r="L26" s="161">
        <f>ROUND((SUM(L24:L25))/1,2)</f>
        <v>0</v>
      </c>
      <c r="M26" s="161">
        <f>ROUND((SUM(M24:M25))/1,2)</f>
        <v>464.52</v>
      </c>
      <c r="N26" s="161"/>
      <c r="O26" s="161"/>
      <c r="P26" s="196"/>
      <c r="Q26" s="161"/>
      <c r="R26" s="161"/>
      <c r="S26" s="196">
        <f>ROUND((SUM(S24:S25))/1,2)</f>
        <v>0.12</v>
      </c>
      <c r="T26" s="158"/>
      <c r="U26" s="158"/>
      <c r="V26" s="2">
        <f>ROUND((SUM(V24:V25))/1,2)</f>
        <v>0</v>
      </c>
      <c r="W26" s="158"/>
      <c r="X26" s="158"/>
      <c r="Y26" s="158"/>
      <c r="Z26" s="158"/>
    </row>
    <row r="27" spans="1:26" x14ac:dyDescent="0.25">
      <c r="A27" s="1"/>
      <c r="B27" s="1"/>
      <c r="C27" s="1"/>
      <c r="D27" s="1"/>
      <c r="E27" s="1"/>
      <c r="F27" s="174"/>
      <c r="G27" s="154"/>
      <c r="H27" s="154"/>
      <c r="I27" s="154"/>
      <c r="J27" s="1"/>
      <c r="K27" s="1"/>
      <c r="L27" s="1"/>
      <c r="M27" s="1"/>
      <c r="N27" s="1"/>
      <c r="O27" s="1"/>
      <c r="P27" s="1"/>
      <c r="Q27" s="1"/>
      <c r="R27" s="1"/>
      <c r="S27" s="1"/>
      <c r="V27" s="1"/>
    </row>
    <row r="28" spans="1:26" x14ac:dyDescent="0.25">
      <c r="A28" s="161"/>
      <c r="B28" s="161"/>
      <c r="C28" s="179">
        <v>3</v>
      </c>
      <c r="D28" s="179" t="s">
        <v>77</v>
      </c>
      <c r="E28" s="161"/>
      <c r="F28" s="178"/>
      <c r="G28" s="162"/>
      <c r="H28" s="162"/>
      <c r="I28" s="162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58"/>
      <c r="U28" s="158"/>
      <c r="V28" s="161"/>
      <c r="W28" s="158"/>
      <c r="X28" s="158"/>
      <c r="Y28" s="158"/>
      <c r="Z28" s="158"/>
    </row>
    <row r="29" spans="1:26" ht="35.1" customHeight="1" x14ac:dyDescent="0.25">
      <c r="A29" s="193"/>
      <c r="B29" s="188" t="s">
        <v>146</v>
      </c>
      <c r="C29" s="194" t="s">
        <v>1070</v>
      </c>
      <c r="D29" s="188" t="s">
        <v>1071</v>
      </c>
      <c r="E29" s="188" t="s">
        <v>158</v>
      </c>
      <c r="F29" s="189">
        <v>1</v>
      </c>
      <c r="G29" s="190">
        <v>0</v>
      </c>
      <c r="H29" s="190">
        <v>298.06</v>
      </c>
      <c r="I29" s="190">
        <f>ROUND(F29*(G29+H29),2)</f>
        <v>298.06</v>
      </c>
      <c r="J29" s="188">
        <f>ROUND(F29*(N29),2)</f>
        <v>298.06</v>
      </c>
      <c r="K29" s="191">
        <f>ROUND(F29*(O29),2)</f>
        <v>0</v>
      </c>
      <c r="L29" s="191">
        <f>ROUND(F29*(G29),2)</f>
        <v>0</v>
      </c>
      <c r="M29" s="191">
        <f>ROUND(F29*(H29),2)</f>
        <v>298.06</v>
      </c>
      <c r="N29" s="191">
        <v>298.06</v>
      </c>
      <c r="O29" s="191"/>
      <c r="P29" s="195"/>
      <c r="Q29" s="195"/>
      <c r="R29" s="195"/>
      <c r="S29" s="191">
        <f>ROUND(F29*(P29),3)</f>
        <v>0</v>
      </c>
      <c r="T29" s="192"/>
      <c r="U29" s="192"/>
      <c r="V29" s="195"/>
      <c r="Z29">
        <v>0</v>
      </c>
    </row>
    <row r="30" spans="1:26" x14ac:dyDescent="0.25">
      <c r="A30" s="161"/>
      <c r="B30" s="161"/>
      <c r="C30" s="179">
        <v>3</v>
      </c>
      <c r="D30" s="179" t="s">
        <v>77</v>
      </c>
      <c r="E30" s="161"/>
      <c r="F30" s="178"/>
      <c r="G30" s="164">
        <f>ROUND((SUM(L28:L29))/1,2)</f>
        <v>0</v>
      </c>
      <c r="H30" s="164">
        <f>ROUND((SUM(M28:M29))/1,2)</f>
        <v>298.06</v>
      </c>
      <c r="I30" s="164">
        <f>ROUND((SUM(I28:I29))/1,2)</f>
        <v>298.06</v>
      </c>
      <c r="J30" s="161"/>
      <c r="K30" s="161"/>
      <c r="L30" s="161">
        <f>ROUND((SUM(L28:L29))/1,2)</f>
        <v>0</v>
      </c>
      <c r="M30" s="161">
        <f>ROUND((SUM(M28:M29))/1,2)</f>
        <v>298.06</v>
      </c>
      <c r="N30" s="161"/>
      <c r="O30" s="161"/>
      <c r="P30" s="196"/>
      <c r="Q30" s="161"/>
      <c r="R30" s="161"/>
      <c r="S30" s="196">
        <f>ROUND((SUM(S28:S29))/1,2)</f>
        <v>0</v>
      </c>
      <c r="T30" s="158"/>
      <c r="U30" s="158"/>
      <c r="V30" s="2">
        <f>ROUND((SUM(V28:V29))/1,2)</f>
        <v>0</v>
      </c>
      <c r="W30" s="158"/>
      <c r="X30" s="158"/>
      <c r="Y30" s="158"/>
      <c r="Z30" s="158"/>
    </row>
    <row r="31" spans="1:26" x14ac:dyDescent="0.25">
      <c r="A31" s="1"/>
      <c r="B31" s="1"/>
      <c r="C31" s="1"/>
      <c r="D31" s="1"/>
      <c r="E31" s="1"/>
      <c r="F31" s="174"/>
      <c r="G31" s="154"/>
      <c r="H31" s="154"/>
      <c r="I31" s="154"/>
      <c r="J31" s="1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61"/>
      <c r="B32" s="161"/>
      <c r="C32" s="179">
        <v>8</v>
      </c>
      <c r="D32" s="179" t="s">
        <v>81</v>
      </c>
      <c r="E32" s="161"/>
      <c r="F32" s="178"/>
      <c r="G32" s="162"/>
      <c r="H32" s="162"/>
      <c r="I32" s="162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58"/>
      <c r="U32" s="158"/>
      <c r="V32" s="161"/>
      <c r="W32" s="158"/>
      <c r="X32" s="158"/>
      <c r="Y32" s="158"/>
      <c r="Z32" s="158"/>
    </row>
    <row r="33" spans="1:26" ht="35.1" customHeight="1" x14ac:dyDescent="0.25">
      <c r="A33" s="185"/>
      <c r="B33" s="180" t="s">
        <v>1072</v>
      </c>
      <c r="C33" s="186" t="s">
        <v>1073</v>
      </c>
      <c r="D33" s="180" t="s">
        <v>1074</v>
      </c>
      <c r="E33" s="180" t="s">
        <v>171</v>
      </c>
      <c r="F33" s="181">
        <v>6.2</v>
      </c>
      <c r="G33" s="182">
        <v>0</v>
      </c>
      <c r="H33" s="182">
        <v>1.65</v>
      </c>
      <c r="I33" s="182">
        <f>ROUND(F33*(G33+H33),2)</f>
        <v>10.23</v>
      </c>
      <c r="J33" s="180">
        <f>ROUND(F33*(N33),2)</f>
        <v>10.23</v>
      </c>
      <c r="K33" s="183">
        <f>ROUND(F33*(O33),2)</f>
        <v>0</v>
      </c>
      <c r="L33" s="183">
        <f>ROUND(F33*(G33),2)</f>
        <v>0</v>
      </c>
      <c r="M33" s="183">
        <f>ROUND(F33*(H33),2)</f>
        <v>10.23</v>
      </c>
      <c r="N33" s="183">
        <v>1.65</v>
      </c>
      <c r="O33" s="183"/>
      <c r="P33" s="187">
        <v>1.0000000000000001E-5</v>
      </c>
      <c r="Q33" s="187"/>
      <c r="R33" s="187">
        <v>1.0000000000000001E-5</v>
      </c>
      <c r="S33" s="183">
        <f>ROUND(F33*(P33),3)</f>
        <v>0</v>
      </c>
      <c r="T33" s="184"/>
      <c r="U33" s="184"/>
      <c r="V33" s="187"/>
      <c r="Z33">
        <v>0</v>
      </c>
    </row>
    <row r="34" spans="1:26" ht="35.1" customHeight="1" x14ac:dyDescent="0.25">
      <c r="A34" s="185"/>
      <c r="B34" s="180" t="s">
        <v>229</v>
      </c>
      <c r="C34" s="186" t="s">
        <v>1075</v>
      </c>
      <c r="D34" s="180" t="s">
        <v>1076</v>
      </c>
      <c r="E34" s="180" t="s">
        <v>171</v>
      </c>
      <c r="F34" s="181">
        <v>6.2</v>
      </c>
      <c r="G34" s="182">
        <v>0</v>
      </c>
      <c r="H34" s="182">
        <v>0.57999999999999996</v>
      </c>
      <c r="I34" s="182">
        <f>ROUND(F34*(G34+H34),2)</f>
        <v>3.6</v>
      </c>
      <c r="J34" s="180">
        <f>ROUND(F34*(N34),2)</f>
        <v>3.6</v>
      </c>
      <c r="K34" s="183">
        <f>ROUND(F34*(O34),2)</f>
        <v>0</v>
      </c>
      <c r="L34" s="183">
        <f>ROUND(F34*(G34),2)</f>
        <v>0</v>
      </c>
      <c r="M34" s="183">
        <f>ROUND(F34*(H34),2)</f>
        <v>3.6</v>
      </c>
      <c r="N34" s="183">
        <v>0.57999999999999996</v>
      </c>
      <c r="O34" s="183"/>
      <c r="P34" s="187"/>
      <c r="Q34" s="187"/>
      <c r="R34" s="187"/>
      <c r="S34" s="183">
        <f>ROUND(F34*(P34),3)</f>
        <v>0</v>
      </c>
      <c r="T34" s="184"/>
      <c r="U34" s="184"/>
      <c r="V34" s="187"/>
      <c r="Z34">
        <v>0</v>
      </c>
    </row>
    <row r="35" spans="1:26" ht="35.1" customHeight="1" x14ac:dyDescent="0.25">
      <c r="A35" s="185"/>
      <c r="B35" s="180" t="s">
        <v>229</v>
      </c>
      <c r="C35" s="186" t="s">
        <v>1077</v>
      </c>
      <c r="D35" s="180" t="s">
        <v>1078</v>
      </c>
      <c r="E35" s="180" t="s">
        <v>158</v>
      </c>
      <c r="F35" s="181">
        <v>1</v>
      </c>
      <c r="G35" s="182">
        <v>0</v>
      </c>
      <c r="H35" s="182">
        <v>18.579999999999998</v>
      </c>
      <c r="I35" s="182">
        <f>ROUND(F35*(G35+H35),2)</f>
        <v>18.579999999999998</v>
      </c>
      <c r="J35" s="180">
        <f>ROUND(F35*(N35),2)</f>
        <v>18.579999999999998</v>
      </c>
      <c r="K35" s="183">
        <f>ROUND(F35*(O35),2)</f>
        <v>0</v>
      </c>
      <c r="L35" s="183">
        <f>ROUND(F35*(G35),2)</f>
        <v>0</v>
      </c>
      <c r="M35" s="183">
        <f>ROUND(F35*(H35),2)</f>
        <v>18.579999999999998</v>
      </c>
      <c r="N35" s="183">
        <v>18.579999999999998</v>
      </c>
      <c r="O35" s="183"/>
      <c r="P35" s="187">
        <v>1.6670000000000001E-2</v>
      </c>
      <c r="Q35" s="187"/>
      <c r="R35" s="187">
        <v>1.6670000000000001E-2</v>
      </c>
      <c r="S35" s="183">
        <f>ROUND(F35*(P35),3)</f>
        <v>1.7000000000000001E-2</v>
      </c>
      <c r="T35" s="184"/>
      <c r="U35" s="184"/>
      <c r="V35" s="187"/>
      <c r="Z35">
        <v>0</v>
      </c>
    </row>
    <row r="36" spans="1:26" ht="35.1" customHeight="1" x14ac:dyDescent="0.25">
      <c r="A36" s="185"/>
      <c r="B36" s="180" t="s">
        <v>1072</v>
      </c>
      <c r="C36" s="186" t="s">
        <v>1079</v>
      </c>
      <c r="D36" s="180" t="s">
        <v>1080</v>
      </c>
      <c r="E36" s="180" t="s">
        <v>1038</v>
      </c>
      <c r="F36" s="181">
        <v>1</v>
      </c>
      <c r="G36" s="182">
        <v>0</v>
      </c>
      <c r="H36" s="182">
        <v>36.29</v>
      </c>
      <c r="I36" s="182">
        <f>ROUND(F36*(G36+H36),2)</f>
        <v>36.29</v>
      </c>
      <c r="J36" s="180">
        <f>ROUND(F36*(N36),2)</f>
        <v>36.29</v>
      </c>
      <c r="K36" s="183">
        <f>ROUND(F36*(O36),2)</f>
        <v>0</v>
      </c>
      <c r="L36" s="183">
        <f>ROUND(F36*(G36),2)</f>
        <v>0</v>
      </c>
      <c r="M36" s="183">
        <f>ROUND(F36*(H36),2)</f>
        <v>36.29</v>
      </c>
      <c r="N36" s="183">
        <v>36.29</v>
      </c>
      <c r="O36" s="183"/>
      <c r="P36" s="187">
        <v>0.34110000000000001</v>
      </c>
      <c r="Q36" s="187"/>
      <c r="R36" s="187">
        <v>0.34110000000000001</v>
      </c>
      <c r="S36" s="183">
        <f>ROUND(F36*(P36),3)</f>
        <v>0.34100000000000003</v>
      </c>
      <c r="T36" s="184"/>
      <c r="U36" s="184"/>
      <c r="V36" s="187"/>
      <c r="Z36">
        <v>0</v>
      </c>
    </row>
    <row r="37" spans="1:26" ht="35.1" customHeight="1" x14ac:dyDescent="0.25">
      <c r="A37" s="185"/>
      <c r="B37" s="180" t="s">
        <v>229</v>
      </c>
      <c r="C37" s="186" t="s">
        <v>1055</v>
      </c>
      <c r="D37" s="180" t="s">
        <v>1056</v>
      </c>
      <c r="E37" s="180" t="s">
        <v>158</v>
      </c>
      <c r="F37" s="181">
        <v>1</v>
      </c>
      <c r="G37" s="182">
        <v>0</v>
      </c>
      <c r="H37" s="182">
        <v>5.66</v>
      </c>
      <c r="I37" s="182">
        <f>ROUND(F37*(G37+H37),2)</f>
        <v>5.66</v>
      </c>
      <c r="J37" s="180">
        <f>ROUND(F37*(N37),2)</f>
        <v>5.66</v>
      </c>
      <c r="K37" s="183">
        <f>ROUND(F37*(O37),2)</f>
        <v>0</v>
      </c>
      <c r="L37" s="183">
        <f>ROUND(F37*(G37),2)</f>
        <v>0</v>
      </c>
      <c r="M37" s="183">
        <f>ROUND(F37*(H37),2)</f>
        <v>5.66</v>
      </c>
      <c r="N37" s="183">
        <v>5.66</v>
      </c>
      <c r="O37" s="183"/>
      <c r="P37" s="187">
        <v>2.3000000000000001E-4</v>
      </c>
      <c r="Q37" s="187"/>
      <c r="R37" s="187">
        <v>2.3000000000000001E-4</v>
      </c>
      <c r="S37" s="183">
        <f>ROUND(F37*(P37),3)</f>
        <v>0</v>
      </c>
      <c r="T37" s="184"/>
      <c r="U37" s="184"/>
      <c r="V37" s="187"/>
      <c r="Z37">
        <v>0</v>
      </c>
    </row>
    <row r="38" spans="1:26" x14ac:dyDescent="0.25">
      <c r="A38" s="161"/>
      <c r="B38" s="161"/>
      <c r="C38" s="179">
        <v>8</v>
      </c>
      <c r="D38" s="179" t="s">
        <v>81</v>
      </c>
      <c r="E38" s="161"/>
      <c r="F38" s="178"/>
      <c r="G38" s="164">
        <f>ROUND((SUM(L32:L37))/1,2)</f>
        <v>0</v>
      </c>
      <c r="H38" s="164">
        <f>ROUND((SUM(M32:M37))/1,2)</f>
        <v>74.36</v>
      </c>
      <c r="I38" s="164">
        <f>ROUND((SUM(I32:I37))/1,2)</f>
        <v>74.36</v>
      </c>
      <c r="J38" s="161"/>
      <c r="K38" s="161"/>
      <c r="L38" s="161">
        <f>ROUND((SUM(L32:L37))/1,2)</f>
        <v>0</v>
      </c>
      <c r="M38" s="161">
        <f>ROUND((SUM(M32:M37))/1,2)</f>
        <v>74.36</v>
      </c>
      <c r="N38" s="161"/>
      <c r="O38" s="161"/>
      <c r="P38" s="196"/>
      <c r="Q38" s="161"/>
      <c r="R38" s="161"/>
      <c r="S38" s="196">
        <f>ROUND((SUM(S32:S37))/1,2)</f>
        <v>0.36</v>
      </c>
      <c r="T38" s="158"/>
      <c r="U38" s="158"/>
      <c r="V38" s="2">
        <f>ROUND((SUM(V32:V37))/1,2)</f>
        <v>0</v>
      </c>
      <c r="W38" s="158"/>
      <c r="X38" s="158"/>
      <c r="Y38" s="158"/>
      <c r="Z38" s="158"/>
    </row>
    <row r="39" spans="1:26" x14ac:dyDescent="0.25">
      <c r="A39" s="1"/>
      <c r="B39" s="1"/>
      <c r="C39" s="1"/>
      <c r="D39" s="1"/>
      <c r="E39" s="1"/>
      <c r="F39" s="174"/>
      <c r="G39" s="154"/>
      <c r="H39" s="154"/>
      <c r="I39" s="154"/>
      <c r="J39" s="1"/>
      <c r="K39" s="1"/>
      <c r="L39" s="1"/>
      <c r="M39" s="1"/>
      <c r="N39" s="1"/>
      <c r="O39" s="1"/>
      <c r="P39" s="1"/>
      <c r="Q39" s="1"/>
      <c r="R39" s="1"/>
      <c r="S39" s="1"/>
      <c r="V39" s="1"/>
    </row>
    <row r="40" spans="1:26" x14ac:dyDescent="0.25">
      <c r="A40" s="161"/>
      <c r="B40" s="161"/>
      <c r="C40" s="179">
        <v>99</v>
      </c>
      <c r="D40" s="179" t="s">
        <v>837</v>
      </c>
      <c r="E40" s="161"/>
      <c r="F40" s="178"/>
      <c r="G40" s="162"/>
      <c r="H40" s="162"/>
      <c r="I40" s="162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58"/>
      <c r="U40" s="158"/>
      <c r="V40" s="161"/>
      <c r="W40" s="158"/>
      <c r="X40" s="158"/>
      <c r="Y40" s="158"/>
      <c r="Z40" s="158"/>
    </row>
    <row r="41" spans="1:26" ht="35.1" customHeight="1" x14ac:dyDescent="0.25">
      <c r="A41" s="185"/>
      <c r="B41" s="180" t="s">
        <v>121</v>
      </c>
      <c r="C41" s="186" t="s">
        <v>1059</v>
      </c>
      <c r="D41" s="180" t="s">
        <v>1060</v>
      </c>
      <c r="E41" s="180" t="s">
        <v>290</v>
      </c>
      <c r="F41" s="181">
        <v>0.78700000000000003</v>
      </c>
      <c r="G41" s="182">
        <v>0</v>
      </c>
      <c r="H41" s="182">
        <v>2.65</v>
      </c>
      <c r="I41" s="182">
        <f>ROUND(F41*(G41+H41),2)</f>
        <v>2.09</v>
      </c>
      <c r="J41" s="180">
        <f>ROUND(F41*(N41),2)</f>
        <v>2.09</v>
      </c>
      <c r="K41" s="183">
        <f>ROUND(F41*(O41),2)</f>
        <v>0</v>
      </c>
      <c r="L41" s="183">
        <f>ROUND(F41*(G41),2)</f>
        <v>0</v>
      </c>
      <c r="M41" s="183">
        <f>ROUND(F41*(H41),2)</f>
        <v>2.09</v>
      </c>
      <c r="N41" s="183">
        <v>2.65</v>
      </c>
      <c r="O41" s="183"/>
      <c r="P41" s="187"/>
      <c r="Q41" s="187"/>
      <c r="R41" s="187"/>
      <c r="S41" s="183">
        <f>ROUND(F41*(P41),3)</f>
        <v>0</v>
      </c>
      <c r="T41" s="184"/>
      <c r="U41" s="184"/>
      <c r="V41" s="187"/>
      <c r="Z41">
        <v>0</v>
      </c>
    </row>
    <row r="42" spans="1:26" x14ac:dyDescent="0.25">
      <c r="A42" s="161"/>
      <c r="B42" s="161"/>
      <c r="C42" s="179">
        <v>99</v>
      </c>
      <c r="D42" s="179" t="s">
        <v>837</v>
      </c>
      <c r="E42" s="161"/>
      <c r="F42" s="178"/>
      <c r="G42" s="164">
        <f>ROUND((SUM(L40:L41))/1,2)</f>
        <v>0</v>
      </c>
      <c r="H42" s="164">
        <f>ROUND((SUM(M40:M41))/1,2)</f>
        <v>2.09</v>
      </c>
      <c r="I42" s="164">
        <f>ROUND((SUM(I40:I41))/1,2)</f>
        <v>2.09</v>
      </c>
      <c r="J42" s="161"/>
      <c r="K42" s="161"/>
      <c r="L42" s="161">
        <f>ROUND((SUM(L40:L41))/1,2)</f>
        <v>0</v>
      </c>
      <c r="M42" s="161">
        <f>ROUND((SUM(M40:M41))/1,2)</f>
        <v>2.09</v>
      </c>
      <c r="N42" s="161"/>
      <c r="O42" s="161"/>
      <c r="P42" s="196"/>
      <c r="Q42" s="1"/>
      <c r="R42" s="1"/>
      <c r="S42" s="196">
        <f>ROUND((SUM(S40:S41))/1,2)</f>
        <v>0</v>
      </c>
      <c r="T42" s="198"/>
      <c r="U42" s="198"/>
      <c r="V42" s="2">
        <f>ROUND((SUM(V40:V41))/1,2)</f>
        <v>0</v>
      </c>
    </row>
    <row r="43" spans="1:26" x14ac:dyDescent="0.25">
      <c r="A43" s="1"/>
      <c r="B43" s="1"/>
      <c r="C43" s="1"/>
      <c r="D43" s="1"/>
      <c r="E43" s="1"/>
      <c r="F43" s="174"/>
      <c r="G43" s="154"/>
      <c r="H43" s="154"/>
      <c r="I43" s="154"/>
      <c r="J43" s="1"/>
      <c r="K43" s="1"/>
      <c r="L43" s="1"/>
      <c r="M43" s="1"/>
      <c r="N43" s="1"/>
      <c r="O43" s="1"/>
      <c r="P43" s="1"/>
      <c r="Q43" s="1"/>
      <c r="R43" s="1"/>
      <c r="S43" s="1"/>
      <c r="V43" s="1"/>
    </row>
    <row r="44" spans="1:26" x14ac:dyDescent="0.25">
      <c r="A44" s="161"/>
      <c r="B44" s="161"/>
      <c r="C44" s="161"/>
      <c r="D44" s="2" t="s">
        <v>74</v>
      </c>
      <c r="E44" s="161"/>
      <c r="F44" s="178"/>
      <c r="G44" s="164">
        <f>ROUND((SUM(L9:L43))/2,2)</f>
        <v>0</v>
      </c>
      <c r="H44" s="164">
        <f>ROUND((SUM(M9:M43))/2,2)</f>
        <v>19235.509999999998</v>
      </c>
      <c r="I44" s="164">
        <f>ROUND((SUM(I9:I43))/2,2)</f>
        <v>19235.509999999998</v>
      </c>
      <c r="J44" s="161"/>
      <c r="K44" s="161"/>
      <c r="L44" s="161">
        <f>ROUND((SUM(L9:L43))/2,2)</f>
        <v>0</v>
      </c>
      <c r="M44" s="161">
        <f>ROUND((SUM(M9:M43))/2,2)</f>
        <v>19235.509999999998</v>
      </c>
      <c r="N44" s="161"/>
      <c r="O44" s="161"/>
      <c r="P44" s="196"/>
      <c r="Q44" s="1"/>
      <c r="R44" s="1"/>
      <c r="S44" s="196">
        <f>ROUND((SUM(S9:S43))/2,2)</f>
        <v>0.48</v>
      </c>
      <c r="V44" s="2">
        <f>ROUND((SUM(V9:V43))/2,2)</f>
        <v>0</v>
      </c>
    </row>
    <row r="45" spans="1:26" x14ac:dyDescent="0.25">
      <c r="A45" s="199"/>
      <c r="B45" s="199"/>
      <c r="C45" s="199"/>
      <c r="D45" s="199" t="s">
        <v>102</v>
      </c>
      <c r="E45" s="199"/>
      <c r="F45" s="200"/>
      <c r="G45" s="201">
        <f>ROUND((SUM(L9:L44))/3,2)</f>
        <v>0</v>
      </c>
      <c r="H45" s="201">
        <f>ROUND((SUM(M9:M44))/3,2)</f>
        <v>19235.509999999998</v>
      </c>
      <c r="I45" s="201">
        <f>ROUND((SUM(I9:I44))/3,2)</f>
        <v>19235.509999999998</v>
      </c>
      <c r="J45" s="199"/>
      <c r="K45" s="199">
        <f>ROUND((SUM(K9:K44))/3,2)</f>
        <v>0</v>
      </c>
      <c r="L45" s="199">
        <f>ROUND((SUM(L9:L44))/3,2)</f>
        <v>0</v>
      </c>
      <c r="M45" s="199">
        <f>ROUND((SUM(M9:M44))/3,2)</f>
        <v>19235.509999999998</v>
      </c>
      <c r="N45" s="199"/>
      <c r="O45" s="199"/>
      <c r="P45" s="200"/>
      <c r="Q45" s="199"/>
      <c r="R45" s="199"/>
      <c r="S45" s="200">
        <f>ROUND((SUM(S9:S44))/3,2)</f>
        <v>0.48</v>
      </c>
      <c r="T45" s="202"/>
      <c r="U45" s="202"/>
      <c r="V45" s="199">
        <f>ROUND((SUM(V9:V44))/3,2)</f>
        <v>0</v>
      </c>
      <c r="Z45">
        <f>(SUM(Z9:Z44))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05 prípojky - 02 Kanalizačná prípojka</oddHeader>
    <oddFooter>&amp;RStrana &amp;P z &amp;N    &amp;L&amp;7Spracované systémom Systematic® Kalkulus, tel.: 051 77 10 585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5D743-9542-4128-8944-E818EDF3A877}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22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6152'!B19</f>
        <v>263.89999999999998</v>
      </c>
      <c r="E16" s="98">
        <f>'Rekap 6152'!C19</f>
        <v>191713.92000000001</v>
      </c>
      <c r="F16" s="109">
        <f>'Rekap 6152'!D19</f>
        <v>191977.82</v>
      </c>
      <c r="G16" s="61">
        <v>6</v>
      </c>
      <c r="H16" s="118"/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>
        <f>'Rekap 6152'!B40</f>
        <v>0</v>
      </c>
      <c r="E17" s="76">
        <f>'Rekap 6152'!C40</f>
        <v>172332.97</v>
      </c>
      <c r="F17" s="81">
        <f>'Rekap 6152'!D40</f>
        <v>172332.97</v>
      </c>
      <c r="G17" s="62">
        <v>7</v>
      </c>
      <c r="H17" s="119" t="s">
        <v>43</v>
      </c>
      <c r="I17" s="129"/>
      <c r="J17" s="122">
        <f>'SO 6152'!Z341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364310.79000000004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364310.79000000004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6152'!K9:'SO 6152'!K340)</f>
        <v>364310.79000000004</v>
      </c>
      <c r="J29" s="121">
        <f>ROUND(((ROUND(I29,2)*20)*1/100),2)</f>
        <v>72862.16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6152'!K9:'SO 6152'!K340)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437172.95000000007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D32F-00DC-492A-B444-B7F7EF462014}">
  <dimension ref="A1:Z500"/>
  <sheetViews>
    <sheetView topLeftCell="A37"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4.75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22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74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75</v>
      </c>
      <c r="B11" s="162">
        <f>'SO 6152'!L48</f>
        <v>263.89999999999998</v>
      </c>
      <c r="C11" s="162">
        <f>'SO 6152'!M48</f>
        <v>63520.65</v>
      </c>
      <c r="D11" s="162">
        <f>'SO 6152'!I48</f>
        <v>63784.55</v>
      </c>
      <c r="E11" s="163">
        <f>'SO 6152'!S48</f>
        <v>0</v>
      </c>
      <c r="F11" s="163">
        <f>'SO 6152'!V48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76</v>
      </c>
      <c r="B12" s="162">
        <f>'SO 6152'!L59</f>
        <v>0</v>
      </c>
      <c r="C12" s="162">
        <f>'SO 6152'!M59</f>
        <v>16195.06</v>
      </c>
      <c r="D12" s="162">
        <f>'SO 6152'!I59</f>
        <v>16195.06</v>
      </c>
      <c r="E12" s="163">
        <f>'SO 6152'!S59</f>
        <v>240.45</v>
      </c>
      <c r="F12" s="163">
        <f>'SO 6152'!V59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77</v>
      </c>
      <c r="B13" s="162">
        <f>'SO 6152'!L68</f>
        <v>0</v>
      </c>
      <c r="C13" s="162">
        <f>'SO 6152'!M68</f>
        <v>8541.98</v>
      </c>
      <c r="D13" s="162">
        <f>'SO 6152'!I68</f>
        <v>8541.98</v>
      </c>
      <c r="E13" s="163">
        <f>'SO 6152'!S68</f>
        <v>0</v>
      </c>
      <c r="F13" s="163">
        <f>'SO 6152'!V68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161" t="s">
        <v>78</v>
      </c>
      <c r="B14" s="162">
        <f>'SO 6152'!L81</f>
        <v>0</v>
      </c>
      <c r="C14" s="162">
        <f>'SO 6152'!M81</f>
        <v>28220.66</v>
      </c>
      <c r="D14" s="162">
        <f>'SO 6152'!I81</f>
        <v>28220.66</v>
      </c>
      <c r="E14" s="163">
        <f>'SO 6152'!S81</f>
        <v>48.9</v>
      </c>
      <c r="F14" s="163">
        <f>'SO 6152'!V81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61" t="s">
        <v>79</v>
      </c>
      <c r="B15" s="162">
        <f>'SO 6152'!L94</f>
        <v>0</v>
      </c>
      <c r="C15" s="162">
        <f>'SO 6152'!M94</f>
        <v>3464.02</v>
      </c>
      <c r="D15" s="162">
        <f>'SO 6152'!I94</f>
        <v>3464.02</v>
      </c>
      <c r="E15" s="163">
        <f>'SO 6152'!S94</f>
        <v>0</v>
      </c>
      <c r="F15" s="163">
        <f>'SO 6152'!V94</f>
        <v>0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x14ac:dyDescent="0.25">
      <c r="A16" s="161" t="s">
        <v>80</v>
      </c>
      <c r="B16" s="162">
        <f>'SO 6152'!L123</f>
        <v>0</v>
      </c>
      <c r="C16" s="162">
        <f>'SO 6152'!M123</f>
        <v>57015.34</v>
      </c>
      <c r="D16" s="162">
        <f>'SO 6152'!I123</f>
        <v>57015.34</v>
      </c>
      <c r="E16" s="163">
        <f>'SO 6152'!S123</f>
        <v>276.16000000000003</v>
      </c>
      <c r="F16" s="163">
        <f>'SO 6152'!V123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x14ac:dyDescent="0.25">
      <c r="A17" s="161" t="s">
        <v>81</v>
      </c>
      <c r="B17" s="162">
        <f>'SO 6152'!L133</f>
        <v>0</v>
      </c>
      <c r="C17" s="162">
        <f>'SO 6152'!M133</f>
        <v>4851.34</v>
      </c>
      <c r="D17" s="162">
        <f>'SO 6152'!I133</f>
        <v>4851.34</v>
      </c>
      <c r="E17" s="163">
        <f>'SO 6152'!S133</f>
        <v>0</v>
      </c>
      <c r="F17" s="163">
        <f>'SO 6152'!V133</f>
        <v>0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x14ac:dyDescent="0.25">
      <c r="A18" s="161" t="s">
        <v>82</v>
      </c>
      <c r="B18" s="162">
        <f>'SO 6152'!L150</f>
        <v>0</v>
      </c>
      <c r="C18" s="162">
        <f>'SO 6152'!M150</f>
        <v>9904.8700000000008</v>
      </c>
      <c r="D18" s="162">
        <f>'SO 6152'!I150</f>
        <v>9904.8700000000008</v>
      </c>
      <c r="E18" s="163">
        <f>'SO 6152'!S150</f>
        <v>19.39</v>
      </c>
      <c r="F18" s="163">
        <f>'SO 6152'!V150</f>
        <v>0</v>
      </c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x14ac:dyDescent="0.25">
      <c r="A19" s="2" t="s">
        <v>74</v>
      </c>
      <c r="B19" s="164">
        <f>'SO 6152'!L152</f>
        <v>263.89999999999998</v>
      </c>
      <c r="C19" s="164">
        <f>'SO 6152'!M152</f>
        <v>191713.92000000001</v>
      </c>
      <c r="D19" s="164">
        <f>'SO 6152'!I152</f>
        <v>191977.82</v>
      </c>
      <c r="E19" s="165">
        <f>'SO 6152'!S152</f>
        <v>584.89</v>
      </c>
      <c r="F19" s="165">
        <f>'SO 6152'!V152</f>
        <v>0</v>
      </c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x14ac:dyDescent="0.25">
      <c r="A20" s="1"/>
      <c r="B20" s="154"/>
      <c r="C20" s="154"/>
      <c r="D20" s="154"/>
      <c r="E20" s="153"/>
      <c r="F20" s="153"/>
    </row>
    <row r="21" spans="1:26" x14ac:dyDescent="0.25">
      <c r="A21" s="2" t="s">
        <v>83</v>
      </c>
      <c r="B21" s="164"/>
      <c r="C21" s="162"/>
      <c r="D21" s="162"/>
      <c r="E21" s="163"/>
      <c r="F21" s="163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x14ac:dyDescent="0.25">
      <c r="A22" s="161" t="s">
        <v>84</v>
      </c>
      <c r="B22" s="162">
        <f>'SO 6152'!L164</f>
        <v>0</v>
      </c>
      <c r="C22" s="162">
        <f>'SO 6152'!M164</f>
        <v>3607.4</v>
      </c>
      <c r="D22" s="162">
        <f>'SO 6152'!I164</f>
        <v>3607.4</v>
      </c>
      <c r="E22" s="163">
        <f>'SO 6152'!S164</f>
        <v>0.35</v>
      </c>
      <c r="F22" s="163">
        <f>'SO 6152'!V164</f>
        <v>0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x14ac:dyDescent="0.25">
      <c r="A23" s="161" t="s">
        <v>85</v>
      </c>
      <c r="B23" s="162">
        <f>'SO 6152'!L174</f>
        <v>0</v>
      </c>
      <c r="C23" s="162">
        <f>'SO 6152'!M174</f>
        <v>4055.91</v>
      </c>
      <c r="D23" s="162">
        <f>'SO 6152'!I174</f>
        <v>4055.91</v>
      </c>
      <c r="E23" s="163">
        <f>'SO 6152'!S174</f>
        <v>0.39</v>
      </c>
      <c r="F23" s="163">
        <f>'SO 6152'!V174</f>
        <v>0</v>
      </c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x14ac:dyDescent="0.25">
      <c r="A24" s="161" t="s">
        <v>86</v>
      </c>
      <c r="B24" s="162">
        <f>'SO 6152'!L196</f>
        <v>0</v>
      </c>
      <c r="C24" s="162">
        <f>'SO 6152'!M196</f>
        <v>5523.34</v>
      </c>
      <c r="D24" s="162">
        <f>'SO 6152'!I196</f>
        <v>5523.34</v>
      </c>
      <c r="E24" s="163">
        <f>'SO 6152'!S196</f>
        <v>0.36</v>
      </c>
      <c r="F24" s="163">
        <f>'SO 6152'!V196</f>
        <v>0</v>
      </c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x14ac:dyDescent="0.25">
      <c r="A25" s="161" t="s">
        <v>87</v>
      </c>
      <c r="B25" s="162">
        <f>'SO 6152'!L209</f>
        <v>0</v>
      </c>
      <c r="C25" s="162">
        <f>'SO 6152'!M209</f>
        <v>3549.51</v>
      </c>
      <c r="D25" s="162">
        <f>'SO 6152'!I209</f>
        <v>3549.51</v>
      </c>
      <c r="E25" s="163">
        <f>'SO 6152'!S209</f>
        <v>0.05</v>
      </c>
      <c r="F25" s="163">
        <f>'SO 6152'!V209</f>
        <v>0</v>
      </c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x14ac:dyDescent="0.25">
      <c r="A26" s="161" t="s">
        <v>88</v>
      </c>
      <c r="B26" s="162">
        <f>'SO 6152'!L227</f>
        <v>0</v>
      </c>
      <c r="C26" s="162">
        <f>'SO 6152'!M227</f>
        <v>3980.37</v>
      </c>
      <c r="D26" s="162">
        <f>'SO 6152'!I227</f>
        <v>3980.37</v>
      </c>
      <c r="E26" s="163">
        <f>'SO 6152'!S227</f>
        <v>0.02</v>
      </c>
      <c r="F26" s="163">
        <f>'SO 6152'!V227</f>
        <v>0</v>
      </c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x14ac:dyDescent="0.25">
      <c r="A27" s="161" t="s">
        <v>89</v>
      </c>
      <c r="B27" s="162">
        <f>'SO 6152'!L234</f>
        <v>0</v>
      </c>
      <c r="C27" s="162">
        <f>'SO 6152'!M234</f>
        <v>481.06</v>
      </c>
      <c r="D27" s="162">
        <f>'SO 6152'!I234</f>
        <v>481.06</v>
      </c>
      <c r="E27" s="163">
        <f>'SO 6152'!S234</f>
        <v>0</v>
      </c>
      <c r="F27" s="163">
        <f>'SO 6152'!V234</f>
        <v>0</v>
      </c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x14ac:dyDescent="0.25">
      <c r="A28" s="161" t="s">
        <v>90</v>
      </c>
      <c r="B28" s="162">
        <f>'SO 6152'!L242</f>
        <v>0</v>
      </c>
      <c r="C28" s="162">
        <f>'SO 6152'!M242</f>
        <v>1916.53</v>
      </c>
      <c r="D28" s="162">
        <f>'SO 6152'!I242</f>
        <v>1916.53</v>
      </c>
      <c r="E28" s="163">
        <f>'SO 6152'!S242</f>
        <v>0</v>
      </c>
      <c r="F28" s="163">
        <f>'SO 6152'!V242</f>
        <v>0</v>
      </c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x14ac:dyDescent="0.25">
      <c r="A29" s="161" t="s">
        <v>91</v>
      </c>
      <c r="B29" s="162">
        <f>'SO 6152'!L254</f>
        <v>0</v>
      </c>
      <c r="C29" s="162">
        <f>'SO 6152'!M254</f>
        <v>3712.41</v>
      </c>
      <c r="D29" s="162">
        <f>'SO 6152'!I254</f>
        <v>3712.41</v>
      </c>
      <c r="E29" s="163">
        <f>'SO 6152'!S254</f>
        <v>0.08</v>
      </c>
      <c r="F29" s="163">
        <f>'SO 6152'!V254</f>
        <v>0</v>
      </c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x14ac:dyDescent="0.25">
      <c r="A30" s="161" t="s">
        <v>92</v>
      </c>
      <c r="B30" s="162">
        <f>'SO 6152'!L266</f>
        <v>0</v>
      </c>
      <c r="C30" s="162">
        <f>'SO 6152'!M266</f>
        <v>693.48</v>
      </c>
      <c r="D30" s="162">
        <f>'SO 6152'!I266</f>
        <v>693.48</v>
      </c>
      <c r="E30" s="163">
        <f>'SO 6152'!S266</f>
        <v>0</v>
      </c>
      <c r="F30" s="163">
        <f>'SO 6152'!V266</f>
        <v>0</v>
      </c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x14ac:dyDescent="0.25">
      <c r="A31" s="161" t="s">
        <v>93</v>
      </c>
      <c r="B31" s="162">
        <f>'SO 6152'!L277</f>
        <v>0</v>
      </c>
      <c r="C31" s="162">
        <f>'SO 6152'!M277</f>
        <v>26267.66</v>
      </c>
      <c r="D31" s="162">
        <f>'SO 6152'!I277</f>
        <v>26267.66</v>
      </c>
      <c r="E31" s="163">
        <f>'SO 6152'!S277</f>
        <v>2.14</v>
      </c>
      <c r="F31" s="163">
        <f>'SO 6152'!V277</f>
        <v>0</v>
      </c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x14ac:dyDescent="0.25">
      <c r="A32" s="161" t="s">
        <v>94</v>
      </c>
      <c r="B32" s="162">
        <f>'SO 6152'!L287</f>
        <v>0</v>
      </c>
      <c r="C32" s="162">
        <f>'SO 6152'!M287</f>
        <v>72494.97</v>
      </c>
      <c r="D32" s="162">
        <f>'SO 6152'!I287</f>
        <v>72494.97</v>
      </c>
      <c r="E32" s="163">
        <f>'SO 6152'!S287</f>
        <v>12.38</v>
      </c>
      <c r="F32" s="163">
        <f>'SO 6152'!V287</f>
        <v>0</v>
      </c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x14ac:dyDescent="0.25">
      <c r="A33" s="161" t="s">
        <v>95</v>
      </c>
      <c r="B33" s="162">
        <f>'SO 6152'!L296</f>
        <v>0</v>
      </c>
      <c r="C33" s="162">
        <f>'SO 6152'!M296</f>
        <v>27024.83</v>
      </c>
      <c r="D33" s="162">
        <f>'SO 6152'!I296</f>
        <v>27024.83</v>
      </c>
      <c r="E33" s="163">
        <f>'SO 6152'!S296</f>
        <v>0.59</v>
      </c>
      <c r="F33" s="163">
        <f>'SO 6152'!V296</f>
        <v>0</v>
      </c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x14ac:dyDescent="0.25">
      <c r="A34" s="161" t="s">
        <v>96</v>
      </c>
      <c r="B34" s="162">
        <f>'SO 6152'!L305</f>
        <v>0</v>
      </c>
      <c r="C34" s="162">
        <f>'SO 6152'!M305</f>
        <v>2087.34</v>
      </c>
      <c r="D34" s="162">
        <f>'SO 6152'!I305</f>
        <v>2087.34</v>
      </c>
      <c r="E34" s="163">
        <f>'SO 6152'!S305</f>
        <v>0</v>
      </c>
      <c r="F34" s="163">
        <f>'SO 6152'!V305</f>
        <v>0</v>
      </c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x14ac:dyDescent="0.25">
      <c r="A35" s="161" t="s">
        <v>97</v>
      </c>
      <c r="B35" s="162">
        <f>'SO 6152'!L315</f>
        <v>0</v>
      </c>
      <c r="C35" s="162">
        <f>'SO 6152'!M315</f>
        <v>912.85</v>
      </c>
      <c r="D35" s="162">
        <f>'SO 6152'!I315</f>
        <v>912.85</v>
      </c>
      <c r="E35" s="163">
        <f>'SO 6152'!S315</f>
        <v>0.31</v>
      </c>
      <c r="F35" s="163">
        <f>'SO 6152'!V315</f>
        <v>0</v>
      </c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25">
      <c r="A36" s="161" t="s">
        <v>98</v>
      </c>
      <c r="B36" s="162">
        <f>'SO 6152'!L322</f>
        <v>0</v>
      </c>
      <c r="C36" s="162">
        <f>'SO 6152'!M322</f>
        <v>8189.25</v>
      </c>
      <c r="D36" s="162">
        <f>'SO 6152'!I322</f>
        <v>8189.25</v>
      </c>
      <c r="E36" s="163">
        <f>'SO 6152'!S322</f>
        <v>0.12</v>
      </c>
      <c r="F36" s="163">
        <f>'SO 6152'!V322</f>
        <v>0</v>
      </c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25">
      <c r="A37" s="161" t="s">
        <v>99</v>
      </c>
      <c r="B37" s="162">
        <f>'SO 6152'!L329</f>
        <v>0</v>
      </c>
      <c r="C37" s="162">
        <f>'SO 6152'!M329</f>
        <v>4454.66</v>
      </c>
      <c r="D37" s="162">
        <f>'SO 6152'!I329</f>
        <v>4454.66</v>
      </c>
      <c r="E37" s="163">
        <f>'SO 6152'!S329</f>
        <v>0.62</v>
      </c>
      <c r="F37" s="163">
        <f>'SO 6152'!V329</f>
        <v>0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25">
      <c r="A38" s="161" t="s">
        <v>100</v>
      </c>
      <c r="B38" s="162">
        <f>'SO 6152'!L333</f>
        <v>0</v>
      </c>
      <c r="C38" s="162">
        <f>'SO 6152'!M333</f>
        <v>423.6</v>
      </c>
      <c r="D38" s="162">
        <f>'SO 6152'!I333</f>
        <v>423.6</v>
      </c>
      <c r="E38" s="163">
        <f>'SO 6152'!S333</f>
        <v>0.02</v>
      </c>
      <c r="F38" s="163">
        <f>'SO 6152'!V333</f>
        <v>0</v>
      </c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25">
      <c r="A39" s="161" t="s">
        <v>101</v>
      </c>
      <c r="B39" s="162">
        <f>'SO 6152'!L338</f>
        <v>0</v>
      </c>
      <c r="C39" s="162">
        <f>'SO 6152'!M338</f>
        <v>2957.8</v>
      </c>
      <c r="D39" s="162">
        <f>'SO 6152'!I338</f>
        <v>2957.8</v>
      </c>
      <c r="E39" s="163">
        <f>'SO 6152'!S338</f>
        <v>0.65</v>
      </c>
      <c r="F39" s="163">
        <f>'SO 6152'!V338</f>
        <v>0</v>
      </c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25">
      <c r="A40" s="2" t="s">
        <v>83</v>
      </c>
      <c r="B40" s="164">
        <f>'SO 6152'!L340</f>
        <v>0</v>
      </c>
      <c r="C40" s="164">
        <f>'SO 6152'!M340</f>
        <v>172332.97</v>
      </c>
      <c r="D40" s="164">
        <f>'SO 6152'!I340</f>
        <v>172332.97</v>
      </c>
      <c r="E40" s="165">
        <f>'SO 6152'!S340</f>
        <v>18.09</v>
      </c>
      <c r="F40" s="165">
        <f>'SO 6152'!V340</f>
        <v>0</v>
      </c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  <row r="41" spans="1:26" x14ac:dyDescent="0.25">
      <c r="A41" s="1"/>
      <c r="B41" s="154"/>
      <c r="C41" s="154"/>
      <c r="D41" s="154"/>
      <c r="E41" s="153"/>
      <c r="F41" s="153"/>
    </row>
    <row r="42" spans="1:26" x14ac:dyDescent="0.25">
      <c r="A42" s="2" t="s">
        <v>102</v>
      </c>
      <c r="B42" s="164">
        <f>'SO 6152'!L341</f>
        <v>263.89999999999998</v>
      </c>
      <c r="C42" s="164">
        <f>'SO 6152'!M341</f>
        <v>364046.89</v>
      </c>
      <c r="D42" s="164">
        <f>'SO 6152'!I341</f>
        <v>364310.79</v>
      </c>
      <c r="E42" s="165">
        <f>'SO 6152'!S341</f>
        <v>602.98</v>
      </c>
      <c r="F42" s="165">
        <f>'SO 6152'!V341</f>
        <v>0</v>
      </c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</row>
    <row r="43" spans="1:26" x14ac:dyDescent="0.25">
      <c r="A43" s="1"/>
      <c r="B43" s="154"/>
      <c r="C43" s="154"/>
      <c r="D43" s="154"/>
      <c r="E43" s="153"/>
      <c r="F43" s="153"/>
    </row>
    <row r="44" spans="1:26" x14ac:dyDescent="0.25">
      <c r="A44" s="1"/>
      <c r="B44" s="154"/>
      <c r="C44" s="154"/>
      <c r="D44" s="154"/>
      <c r="E44" s="153"/>
      <c r="F44" s="153"/>
    </row>
    <row r="45" spans="1:26" x14ac:dyDescent="0.25">
      <c r="A45" s="1"/>
      <c r="B45" s="154"/>
      <c r="C45" s="154"/>
      <c r="D45" s="154"/>
      <c r="E45" s="153"/>
      <c r="F45" s="153"/>
    </row>
    <row r="46" spans="1:26" x14ac:dyDescent="0.25">
      <c r="A46" s="1"/>
      <c r="B46" s="154"/>
      <c r="C46" s="154"/>
      <c r="D46" s="154"/>
      <c r="E46" s="153"/>
      <c r="F46" s="153"/>
    </row>
    <row r="47" spans="1:26" x14ac:dyDescent="0.25">
      <c r="A47" s="1"/>
      <c r="B47" s="154"/>
      <c r="C47" s="154"/>
      <c r="D47" s="154"/>
      <c r="E47" s="153"/>
      <c r="F47" s="153"/>
    </row>
    <row r="48" spans="1:2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7217-FA59-47F5-9121-859C2D696F98}">
  <dimension ref="A1:Z341"/>
  <sheetViews>
    <sheetView workbookViewId="0">
      <pane ySplit="8" topLeftCell="A354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22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74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1</v>
      </c>
      <c r="D10" s="179" t="s">
        <v>75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35.1" customHeight="1" x14ac:dyDescent="0.25">
      <c r="A11" s="185"/>
      <c r="B11" s="180" t="s">
        <v>115</v>
      </c>
      <c r="C11" s="186" t="s">
        <v>116</v>
      </c>
      <c r="D11" s="180" t="s">
        <v>117</v>
      </c>
      <c r="E11" s="180" t="s">
        <v>118</v>
      </c>
      <c r="F11" s="181">
        <v>586.96</v>
      </c>
      <c r="G11" s="182">
        <v>0</v>
      </c>
      <c r="H11" s="182">
        <v>2.35</v>
      </c>
      <c r="I11" s="182">
        <f>ROUND(F11*(G11+H11),2)</f>
        <v>1379.36</v>
      </c>
      <c r="J11" s="180">
        <f>ROUND(F11*(N11),2)</f>
        <v>1379.36</v>
      </c>
      <c r="K11" s="183">
        <f>ROUND(F11*(O11),2)</f>
        <v>0</v>
      </c>
      <c r="L11" s="183">
        <f>ROUND(F11*(G11),2)</f>
        <v>0</v>
      </c>
      <c r="M11" s="183">
        <f>ROUND(F11*(H11),2)</f>
        <v>1379.36</v>
      </c>
      <c r="N11" s="183">
        <v>2.35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35.1" customHeight="1" x14ac:dyDescent="0.25">
      <c r="A12" s="185"/>
      <c r="B12" s="180" t="s">
        <v>115</v>
      </c>
      <c r="C12" s="186" t="s">
        <v>119</v>
      </c>
      <c r="D12" s="180" t="s">
        <v>120</v>
      </c>
      <c r="E12" s="180" t="s">
        <v>118</v>
      </c>
      <c r="F12" s="181">
        <v>80.984999999999999</v>
      </c>
      <c r="G12" s="182">
        <v>0</v>
      </c>
      <c r="H12" s="182">
        <v>18.39</v>
      </c>
      <c r="I12" s="182">
        <f>ROUND(F12*(G12+H12),2)</f>
        <v>1489.31</v>
      </c>
      <c r="J12" s="180">
        <f>ROUND(F12*(N12),2)</f>
        <v>1489.31</v>
      </c>
      <c r="K12" s="183">
        <f>ROUND(F12*(O12),2)</f>
        <v>0</v>
      </c>
      <c r="L12" s="183">
        <f>ROUND(F12*(G12),2)</f>
        <v>0</v>
      </c>
      <c r="M12" s="183">
        <f>ROUND(F12*(H12),2)</f>
        <v>1489.31</v>
      </c>
      <c r="N12" s="183">
        <v>18.39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35.1" customHeight="1" x14ac:dyDescent="0.25">
      <c r="A13" s="185"/>
      <c r="B13" s="180" t="s">
        <v>121</v>
      </c>
      <c r="C13" s="186" t="s">
        <v>122</v>
      </c>
      <c r="D13" s="180" t="s">
        <v>123</v>
      </c>
      <c r="E13" s="180" t="s">
        <v>118</v>
      </c>
      <c r="F13" s="181">
        <v>182</v>
      </c>
      <c r="G13" s="182">
        <v>1.45</v>
      </c>
      <c r="H13" s="182">
        <v>0</v>
      </c>
      <c r="I13" s="182">
        <f>ROUND(F13*(G13+H13),2)</f>
        <v>263.89999999999998</v>
      </c>
      <c r="J13" s="180">
        <f>ROUND(F13*(N13),2)</f>
        <v>263.89999999999998</v>
      </c>
      <c r="K13" s="183">
        <f>ROUND(F13*(O13),2)</f>
        <v>0</v>
      </c>
      <c r="L13" s="183">
        <f>ROUND(F13*(G13),2)</f>
        <v>263.89999999999998</v>
      </c>
      <c r="M13" s="183">
        <f>ROUND(F13*(H13),2)</f>
        <v>0</v>
      </c>
      <c r="N13" s="183">
        <v>1.45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35.1" customHeight="1" x14ac:dyDescent="0.25">
      <c r="A14" s="185"/>
      <c r="B14" s="180" t="s">
        <v>121</v>
      </c>
      <c r="C14" s="186" t="s">
        <v>124</v>
      </c>
      <c r="D14" s="180" t="s">
        <v>125</v>
      </c>
      <c r="E14" s="180" t="s">
        <v>118</v>
      </c>
      <c r="F14" s="181">
        <v>51.72</v>
      </c>
      <c r="G14" s="182">
        <v>0</v>
      </c>
      <c r="H14" s="182">
        <v>18.39</v>
      </c>
      <c r="I14" s="182">
        <f>ROUND(F14*(G14+H14),2)</f>
        <v>951.13</v>
      </c>
      <c r="J14" s="180">
        <f>ROUND(F14*(N14),2)</f>
        <v>951.13</v>
      </c>
      <c r="K14" s="183">
        <f>ROUND(F14*(O14),2)</f>
        <v>0</v>
      </c>
      <c r="L14" s="183">
        <f>ROUND(F14*(G14),2)</f>
        <v>0</v>
      </c>
      <c r="M14" s="183">
        <f>ROUND(F14*(H14),2)</f>
        <v>951.13</v>
      </c>
      <c r="N14" s="183">
        <v>18.39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35.1" customHeight="1" x14ac:dyDescent="0.25">
      <c r="A15" s="185"/>
      <c r="B15" s="180" t="s">
        <v>115</v>
      </c>
      <c r="C15" s="186" t="s">
        <v>126</v>
      </c>
      <c r="D15" s="180" t="s">
        <v>127</v>
      </c>
      <c r="E15" s="180" t="s">
        <v>118</v>
      </c>
      <c r="F15" s="181">
        <v>80.984999999999999</v>
      </c>
      <c r="G15" s="182">
        <v>0</v>
      </c>
      <c r="H15" s="182">
        <v>2.37</v>
      </c>
      <c r="I15" s="182">
        <f>ROUND(F15*(G15+H15),2)</f>
        <v>191.93</v>
      </c>
      <c r="J15" s="180">
        <f>ROUND(F15*(N15),2)</f>
        <v>191.93</v>
      </c>
      <c r="K15" s="183">
        <f>ROUND(F15*(O15),2)</f>
        <v>0</v>
      </c>
      <c r="L15" s="183">
        <f>ROUND(F15*(G15),2)</f>
        <v>0</v>
      </c>
      <c r="M15" s="183">
        <f>ROUND(F15*(H15),2)</f>
        <v>191.93</v>
      </c>
      <c r="N15" s="183">
        <v>2.37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35.1" customHeight="1" x14ac:dyDescent="0.25">
      <c r="A16" s="185"/>
      <c r="B16" s="180" t="s">
        <v>121</v>
      </c>
      <c r="C16" s="186" t="s">
        <v>128</v>
      </c>
      <c r="D16" s="180" t="s">
        <v>129</v>
      </c>
      <c r="E16" s="180" t="s">
        <v>118</v>
      </c>
      <c r="F16" s="181">
        <v>145.15199999999999</v>
      </c>
      <c r="G16" s="182">
        <v>0</v>
      </c>
      <c r="H16" s="182">
        <v>5.95</v>
      </c>
      <c r="I16" s="182">
        <f>ROUND(F16*(G16+H16),2)</f>
        <v>863.65</v>
      </c>
      <c r="J16" s="180">
        <f>ROUND(F16*(N16),2)</f>
        <v>863.65</v>
      </c>
      <c r="K16" s="183">
        <f>ROUND(F16*(O16),2)</f>
        <v>0</v>
      </c>
      <c r="L16" s="183">
        <f>ROUND(F16*(G16),2)</f>
        <v>0</v>
      </c>
      <c r="M16" s="183">
        <f>ROUND(F16*(H16),2)</f>
        <v>863.65</v>
      </c>
      <c r="N16" s="183">
        <v>5.95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35.1" customHeight="1" x14ac:dyDescent="0.25">
      <c r="A17" s="185"/>
      <c r="B17" s="180" t="s">
        <v>121</v>
      </c>
      <c r="C17" s="186" t="s">
        <v>130</v>
      </c>
      <c r="D17" s="180" t="s">
        <v>131</v>
      </c>
      <c r="E17" s="180" t="s">
        <v>118</v>
      </c>
      <c r="F17" s="181">
        <v>586.96</v>
      </c>
      <c r="G17" s="182">
        <v>0</v>
      </c>
      <c r="H17" s="182">
        <v>2.0299999999999998</v>
      </c>
      <c r="I17" s="182">
        <f>ROUND(F17*(G17+H17),2)</f>
        <v>1191.53</v>
      </c>
      <c r="J17" s="180">
        <f>ROUND(F17*(N17),2)</f>
        <v>1191.53</v>
      </c>
      <c r="K17" s="183">
        <f>ROUND(F17*(O17),2)</f>
        <v>0</v>
      </c>
      <c r="L17" s="183">
        <f>ROUND(F17*(G17),2)</f>
        <v>0</v>
      </c>
      <c r="M17" s="183">
        <f>ROUND(F17*(H17),2)</f>
        <v>1191.53</v>
      </c>
      <c r="N17" s="183">
        <v>2.0299999999999998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35.1" customHeight="1" x14ac:dyDescent="0.25">
      <c r="A18" s="185"/>
      <c r="B18" s="180" t="s">
        <v>115</v>
      </c>
      <c r="C18" s="186" t="s">
        <v>132</v>
      </c>
      <c r="D18" s="180" t="s">
        <v>133</v>
      </c>
      <c r="E18" s="180" t="s">
        <v>118</v>
      </c>
      <c r="F18" s="181">
        <v>693.80499999999995</v>
      </c>
      <c r="G18" s="182">
        <v>0</v>
      </c>
      <c r="H18" s="182">
        <v>2.39</v>
      </c>
      <c r="I18" s="182">
        <f>ROUND(F18*(G18+H18),2)</f>
        <v>1658.19</v>
      </c>
      <c r="J18" s="180">
        <f>ROUND(F18*(N18),2)</f>
        <v>1658.19</v>
      </c>
      <c r="K18" s="183">
        <f>ROUND(F18*(O18),2)</f>
        <v>0</v>
      </c>
      <c r="L18" s="183">
        <f>ROUND(F18*(G18),2)</f>
        <v>0</v>
      </c>
      <c r="M18" s="183">
        <f>ROUND(F18*(H18),2)</f>
        <v>1658.19</v>
      </c>
      <c r="N18" s="183">
        <v>2.39</v>
      </c>
      <c r="O18" s="183"/>
      <c r="P18" s="187"/>
      <c r="Q18" s="187"/>
      <c r="R18" s="187"/>
      <c r="S18" s="183">
        <f>ROUND(F18*(P18),3)</f>
        <v>0</v>
      </c>
      <c r="T18" s="184"/>
      <c r="U18" s="184"/>
      <c r="V18" s="187"/>
      <c r="Z18">
        <v>0</v>
      </c>
    </row>
    <row r="19" spans="1:26" ht="35.1" customHeight="1" x14ac:dyDescent="0.25">
      <c r="A19" s="185"/>
      <c r="B19" s="180" t="s">
        <v>115</v>
      </c>
      <c r="C19" s="186" t="s">
        <v>134</v>
      </c>
      <c r="D19" s="180" t="s">
        <v>135</v>
      </c>
      <c r="E19" s="180" t="s">
        <v>118</v>
      </c>
      <c r="F19" s="181">
        <v>25.86</v>
      </c>
      <c r="G19" s="182">
        <v>0</v>
      </c>
      <c r="H19" s="182">
        <v>2.54</v>
      </c>
      <c r="I19" s="182">
        <f>ROUND(F19*(G19+H19),2)</f>
        <v>65.680000000000007</v>
      </c>
      <c r="J19" s="180">
        <f>ROUND(F19*(N19),2)</f>
        <v>65.680000000000007</v>
      </c>
      <c r="K19" s="183">
        <f>ROUND(F19*(O19),2)</f>
        <v>0</v>
      </c>
      <c r="L19" s="183">
        <f>ROUND(F19*(G19),2)</f>
        <v>0</v>
      </c>
      <c r="M19" s="183">
        <f>ROUND(F19*(H19),2)</f>
        <v>65.680000000000007</v>
      </c>
      <c r="N19" s="183">
        <v>2.54</v>
      </c>
      <c r="O19" s="183"/>
      <c r="P19" s="187"/>
      <c r="Q19" s="187"/>
      <c r="R19" s="187"/>
      <c r="S19" s="183">
        <f>ROUND(F19*(P19),3)</f>
        <v>0</v>
      </c>
      <c r="T19" s="184"/>
      <c r="U19" s="184"/>
      <c r="V19" s="187"/>
      <c r="Z19">
        <v>0</v>
      </c>
    </row>
    <row r="20" spans="1:26" ht="35.1" customHeight="1" x14ac:dyDescent="0.25">
      <c r="A20" s="185"/>
      <c r="B20" s="180" t="s">
        <v>115</v>
      </c>
      <c r="C20" s="186" t="s">
        <v>136</v>
      </c>
      <c r="D20" s="180" t="s">
        <v>137</v>
      </c>
      <c r="E20" s="180" t="s">
        <v>118</v>
      </c>
      <c r="F20" s="181">
        <v>81.328000000000003</v>
      </c>
      <c r="G20" s="182">
        <v>0</v>
      </c>
      <c r="H20" s="182">
        <v>1.1000000000000001</v>
      </c>
      <c r="I20" s="182">
        <f>ROUND(F20*(G20+H20),2)</f>
        <v>89.46</v>
      </c>
      <c r="J20" s="180">
        <f>ROUND(F20*(N20),2)</f>
        <v>89.46</v>
      </c>
      <c r="K20" s="183">
        <f>ROUND(F20*(O20),2)</f>
        <v>0</v>
      </c>
      <c r="L20" s="183">
        <f>ROUND(F20*(G20),2)</f>
        <v>0</v>
      </c>
      <c r="M20" s="183">
        <f>ROUND(F20*(H20),2)</f>
        <v>89.46</v>
      </c>
      <c r="N20" s="183">
        <v>1.1000000000000001</v>
      </c>
      <c r="O20" s="183"/>
      <c r="P20" s="187"/>
      <c r="Q20" s="187"/>
      <c r="R20" s="187"/>
      <c r="S20" s="183">
        <f>ROUND(F20*(P20),3)</f>
        <v>0</v>
      </c>
      <c r="T20" s="184"/>
      <c r="U20" s="184"/>
      <c r="V20" s="187"/>
      <c r="Z20">
        <v>0</v>
      </c>
    </row>
    <row r="21" spans="1:26" ht="35.1" customHeight="1" x14ac:dyDescent="0.25">
      <c r="A21" s="185"/>
      <c r="B21" s="180" t="s">
        <v>121</v>
      </c>
      <c r="C21" s="186" t="s">
        <v>138</v>
      </c>
      <c r="D21" s="180" t="s">
        <v>139</v>
      </c>
      <c r="E21" s="180" t="s">
        <v>118</v>
      </c>
      <c r="F21" s="181">
        <v>667.94500000000005</v>
      </c>
      <c r="G21" s="182">
        <v>0</v>
      </c>
      <c r="H21" s="182">
        <v>5.18</v>
      </c>
      <c r="I21" s="182">
        <f>ROUND(F21*(G21+H21),2)</f>
        <v>3459.96</v>
      </c>
      <c r="J21" s="180">
        <f>ROUND(F21*(N21),2)</f>
        <v>3459.96</v>
      </c>
      <c r="K21" s="183">
        <f>ROUND(F21*(O21),2)</f>
        <v>0</v>
      </c>
      <c r="L21" s="183">
        <f>ROUND(F21*(G21),2)</f>
        <v>0</v>
      </c>
      <c r="M21" s="183">
        <f>ROUND(F21*(H21),2)</f>
        <v>3459.96</v>
      </c>
      <c r="N21" s="183">
        <v>5.18</v>
      </c>
      <c r="O21" s="183"/>
      <c r="P21" s="187"/>
      <c r="Q21" s="187"/>
      <c r="R21" s="187"/>
      <c r="S21" s="183">
        <f>ROUND(F21*(P21),3)</f>
        <v>0</v>
      </c>
      <c r="T21" s="184"/>
      <c r="U21" s="184"/>
      <c r="V21" s="187"/>
      <c r="Z21">
        <v>0</v>
      </c>
    </row>
    <row r="22" spans="1:26" ht="35.1" customHeight="1" x14ac:dyDescent="0.25">
      <c r="A22" s="185"/>
      <c r="B22" s="180" t="s">
        <v>115</v>
      </c>
      <c r="C22" s="186" t="s">
        <v>140</v>
      </c>
      <c r="D22" s="180" t="s">
        <v>141</v>
      </c>
      <c r="E22" s="180" t="s">
        <v>142</v>
      </c>
      <c r="F22" s="181">
        <v>910</v>
      </c>
      <c r="G22" s="182">
        <v>0</v>
      </c>
      <c r="H22" s="182">
        <v>1.6800000000000002</v>
      </c>
      <c r="I22" s="182">
        <f>ROUND(F22*(G22+H22),2)</f>
        <v>1528.8</v>
      </c>
      <c r="J22" s="180">
        <f>ROUND(F22*(N22),2)</f>
        <v>1528.8</v>
      </c>
      <c r="K22" s="183">
        <f>ROUND(F22*(O22),2)</f>
        <v>0</v>
      </c>
      <c r="L22" s="183">
        <f>ROUND(F22*(G22),2)</f>
        <v>0</v>
      </c>
      <c r="M22" s="183">
        <f>ROUND(F22*(H22),2)</f>
        <v>1528.8</v>
      </c>
      <c r="N22" s="183">
        <v>1.6800000000000002</v>
      </c>
      <c r="O22" s="183"/>
      <c r="P22" s="187"/>
      <c r="Q22" s="187"/>
      <c r="R22" s="187"/>
      <c r="S22" s="183">
        <f>ROUND(F22*(P22),3)</f>
        <v>0</v>
      </c>
      <c r="T22" s="184"/>
      <c r="U22" s="184"/>
      <c r="V22" s="187"/>
      <c r="Z22">
        <v>0</v>
      </c>
    </row>
    <row r="23" spans="1:26" ht="35.1" customHeight="1" x14ac:dyDescent="0.25">
      <c r="A23" s="185"/>
      <c r="B23" s="180" t="s">
        <v>143</v>
      </c>
      <c r="C23" s="186" t="s">
        <v>144</v>
      </c>
      <c r="D23" s="180" t="s">
        <v>145</v>
      </c>
      <c r="E23" s="180" t="s">
        <v>142</v>
      </c>
      <c r="F23" s="181">
        <v>910</v>
      </c>
      <c r="G23" s="182">
        <v>0</v>
      </c>
      <c r="H23" s="182">
        <v>1.1100000000000001</v>
      </c>
      <c r="I23" s="182">
        <f>ROUND(F23*(G23+H23),2)</f>
        <v>1010.1</v>
      </c>
      <c r="J23" s="180">
        <f>ROUND(F23*(N23),2)</f>
        <v>1010.1</v>
      </c>
      <c r="K23" s="183">
        <f>ROUND(F23*(O23),2)</f>
        <v>0</v>
      </c>
      <c r="L23" s="183">
        <f>ROUND(F23*(G23),2)</f>
        <v>0</v>
      </c>
      <c r="M23" s="183">
        <f>ROUND(F23*(H23),2)</f>
        <v>1010.1</v>
      </c>
      <c r="N23" s="183">
        <v>1.1100000000000001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ht="35.1" customHeight="1" x14ac:dyDescent="0.25">
      <c r="A24" s="193"/>
      <c r="B24" s="188" t="s">
        <v>146</v>
      </c>
      <c r="C24" s="194" t="s">
        <v>147</v>
      </c>
      <c r="D24" s="188" t="s">
        <v>148</v>
      </c>
      <c r="E24" s="188" t="s">
        <v>149</v>
      </c>
      <c r="F24" s="189">
        <v>1</v>
      </c>
      <c r="G24" s="190">
        <v>0</v>
      </c>
      <c r="H24" s="190">
        <v>6967.75</v>
      </c>
      <c r="I24" s="190">
        <f>ROUND(F24*(G24+H24),2)</f>
        <v>6967.75</v>
      </c>
      <c r="J24" s="188">
        <f>ROUND(F24*(N24),2)</f>
        <v>6967.75</v>
      </c>
      <c r="K24" s="191">
        <f>ROUND(F24*(O24),2)</f>
        <v>0</v>
      </c>
      <c r="L24" s="191">
        <f>ROUND(F24*(G24),2)</f>
        <v>0</v>
      </c>
      <c r="M24" s="191">
        <f>ROUND(F24*(H24),2)</f>
        <v>6967.75</v>
      </c>
      <c r="N24" s="191">
        <v>6967.75</v>
      </c>
      <c r="O24" s="191"/>
      <c r="P24" s="195"/>
      <c r="Q24" s="195"/>
      <c r="R24" s="195"/>
      <c r="S24" s="191">
        <f>ROUND(F24*(P24),3)</f>
        <v>0</v>
      </c>
      <c r="T24" s="192"/>
      <c r="U24" s="192"/>
      <c r="V24" s="195"/>
      <c r="Z24">
        <v>0</v>
      </c>
    </row>
    <row r="25" spans="1:26" ht="35.1" customHeight="1" x14ac:dyDescent="0.25">
      <c r="A25" s="193"/>
      <c r="B25" s="188" t="s">
        <v>146</v>
      </c>
      <c r="C25" s="194" t="s">
        <v>150</v>
      </c>
      <c r="D25" s="188" t="s">
        <v>151</v>
      </c>
      <c r="E25" s="188" t="s">
        <v>142</v>
      </c>
      <c r="F25" s="189">
        <v>45.795000000000002</v>
      </c>
      <c r="G25" s="190">
        <v>0</v>
      </c>
      <c r="H25" s="190">
        <v>174.19</v>
      </c>
      <c r="I25" s="190">
        <f>ROUND(F25*(G25+H25),2)</f>
        <v>7977.03</v>
      </c>
      <c r="J25" s="188">
        <f>ROUND(F25*(N25),2)</f>
        <v>7977.03</v>
      </c>
      <c r="K25" s="191">
        <f>ROUND(F25*(O25),2)</f>
        <v>0</v>
      </c>
      <c r="L25" s="191">
        <f>ROUND(F25*(G25),2)</f>
        <v>0</v>
      </c>
      <c r="M25" s="191">
        <f>ROUND(F25*(H25),2)</f>
        <v>7977.03</v>
      </c>
      <c r="N25" s="191">
        <v>174.19</v>
      </c>
      <c r="O25" s="191"/>
      <c r="P25" s="195"/>
      <c r="Q25" s="195"/>
      <c r="R25" s="195"/>
      <c r="S25" s="191">
        <f>ROUND(F25*(P25),3)</f>
        <v>0</v>
      </c>
      <c r="T25" s="192"/>
      <c r="U25" s="192"/>
      <c r="V25" s="195"/>
      <c r="Z25">
        <v>0</v>
      </c>
    </row>
    <row r="26" spans="1:26" ht="35.1" customHeight="1" x14ac:dyDescent="0.25">
      <c r="A26" s="193"/>
      <c r="B26" s="188" t="s">
        <v>146</v>
      </c>
      <c r="C26" s="194" t="s">
        <v>152</v>
      </c>
      <c r="D26" s="188" t="s">
        <v>153</v>
      </c>
      <c r="E26" s="188" t="s">
        <v>142</v>
      </c>
      <c r="F26" s="189">
        <v>655.09799999999996</v>
      </c>
      <c r="G26" s="190">
        <v>0</v>
      </c>
      <c r="H26" s="190">
        <v>0.67</v>
      </c>
      <c r="I26" s="190">
        <f>ROUND(F26*(G26+H26),2)</f>
        <v>438.92</v>
      </c>
      <c r="J26" s="188">
        <f>ROUND(F26*(N26),2)</f>
        <v>438.92</v>
      </c>
      <c r="K26" s="191">
        <f>ROUND(F26*(O26),2)</f>
        <v>0</v>
      </c>
      <c r="L26" s="191">
        <f>ROUND(F26*(G26),2)</f>
        <v>0</v>
      </c>
      <c r="M26" s="191">
        <f>ROUND(F26*(H26),2)</f>
        <v>438.92</v>
      </c>
      <c r="N26" s="191">
        <v>0.67</v>
      </c>
      <c r="O26" s="191"/>
      <c r="P26" s="195"/>
      <c r="Q26" s="195"/>
      <c r="R26" s="195"/>
      <c r="S26" s="191">
        <f>ROUND(F26*(P26),3)</f>
        <v>0</v>
      </c>
      <c r="T26" s="192"/>
      <c r="U26" s="192"/>
      <c r="V26" s="195"/>
      <c r="Z26">
        <v>0</v>
      </c>
    </row>
    <row r="27" spans="1:26" ht="35.1" customHeight="1" x14ac:dyDescent="0.25">
      <c r="A27" s="193"/>
      <c r="B27" s="188" t="s">
        <v>146</v>
      </c>
      <c r="C27" s="194" t="s">
        <v>154</v>
      </c>
      <c r="D27" s="188" t="s">
        <v>155</v>
      </c>
      <c r="E27" s="188" t="s">
        <v>118</v>
      </c>
      <c r="F27" s="189">
        <v>53.832000000000001</v>
      </c>
      <c r="G27" s="190">
        <v>0</v>
      </c>
      <c r="H27" s="190">
        <v>98.71</v>
      </c>
      <c r="I27" s="190">
        <f>ROUND(F27*(G27+H27),2)</f>
        <v>5313.76</v>
      </c>
      <c r="J27" s="188">
        <f>ROUND(F27*(N27),2)</f>
        <v>5313.76</v>
      </c>
      <c r="K27" s="191">
        <f>ROUND(F27*(O27),2)</f>
        <v>0</v>
      </c>
      <c r="L27" s="191">
        <f>ROUND(F27*(G27),2)</f>
        <v>0</v>
      </c>
      <c r="M27" s="191">
        <f>ROUND(F27*(H27),2)</f>
        <v>5313.76</v>
      </c>
      <c r="N27" s="191">
        <v>98.71</v>
      </c>
      <c r="O27" s="191"/>
      <c r="P27" s="195"/>
      <c r="Q27" s="195"/>
      <c r="R27" s="195"/>
      <c r="S27" s="191">
        <f>ROUND(F27*(P27),3)</f>
        <v>0</v>
      </c>
      <c r="T27" s="192"/>
      <c r="U27" s="192"/>
      <c r="V27" s="195"/>
      <c r="Z27">
        <v>0</v>
      </c>
    </row>
    <row r="28" spans="1:26" ht="35.1" customHeight="1" x14ac:dyDescent="0.25">
      <c r="A28" s="193"/>
      <c r="B28" s="188" t="s">
        <v>146</v>
      </c>
      <c r="C28" s="194" t="s">
        <v>156</v>
      </c>
      <c r="D28" s="188" t="s">
        <v>157</v>
      </c>
      <c r="E28" s="188" t="s">
        <v>158</v>
      </c>
      <c r="F28" s="189">
        <v>4</v>
      </c>
      <c r="G28" s="190">
        <v>0</v>
      </c>
      <c r="H28" s="190">
        <v>35.81</v>
      </c>
      <c r="I28" s="190">
        <f>ROUND(F28*(G28+H28),2)</f>
        <v>143.24</v>
      </c>
      <c r="J28" s="188">
        <f>ROUND(F28*(N28),2)</f>
        <v>143.24</v>
      </c>
      <c r="K28" s="191">
        <f>ROUND(F28*(O28),2)</f>
        <v>0</v>
      </c>
      <c r="L28" s="191">
        <f>ROUND(F28*(G28),2)</f>
        <v>0</v>
      </c>
      <c r="M28" s="191">
        <f>ROUND(F28*(H28),2)</f>
        <v>143.24</v>
      </c>
      <c r="N28" s="191">
        <v>35.81</v>
      </c>
      <c r="O28" s="191"/>
      <c r="P28" s="195"/>
      <c r="Q28" s="195"/>
      <c r="R28" s="195"/>
      <c r="S28" s="191">
        <f>ROUND(F28*(P28),3)</f>
        <v>0</v>
      </c>
      <c r="T28" s="192"/>
      <c r="U28" s="192"/>
      <c r="V28" s="195"/>
      <c r="Z28">
        <v>0</v>
      </c>
    </row>
    <row r="29" spans="1:26" ht="35.1" customHeight="1" x14ac:dyDescent="0.25">
      <c r="A29" s="193"/>
      <c r="B29" s="188" t="s">
        <v>146</v>
      </c>
      <c r="C29" s="194" t="s">
        <v>159</v>
      </c>
      <c r="D29" s="188" t="s">
        <v>160</v>
      </c>
      <c r="E29" s="188" t="s">
        <v>158</v>
      </c>
      <c r="F29" s="189">
        <v>18</v>
      </c>
      <c r="G29" s="190">
        <v>0</v>
      </c>
      <c r="H29" s="190">
        <v>36.770000000000003</v>
      </c>
      <c r="I29" s="190">
        <f>ROUND(F29*(G29+H29),2)</f>
        <v>661.86</v>
      </c>
      <c r="J29" s="188">
        <f>ROUND(F29*(N29),2)</f>
        <v>661.86</v>
      </c>
      <c r="K29" s="191">
        <f>ROUND(F29*(O29),2)</f>
        <v>0</v>
      </c>
      <c r="L29" s="191">
        <f>ROUND(F29*(G29),2)</f>
        <v>0</v>
      </c>
      <c r="M29" s="191">
        <f>ROUND(F29*(H29),2)</f>
        <v>661.86</v>
      </c>
      <c r="N29" s="191">
        <v>36.770000000000003</v>
      </c>
      <c r="O29" s="191"/>
      <c r="P29" s="195"/>
      <c r="Q29" s="195"/>
      <c r="R29" s="195"/>
      <c r="S29" s="191">
        <f>ROUND(F29*(P29),3)</f>
        <v>0</v>
      </c>
      <c r="T29" s="192"/>
      <c r="U29" s="192"/>
      <c r="V29" s="195"/>
      <c r="Z29">
        <v>0</v>
      </c>
    </row>
    <row r="30" spans="1:26" ht="35.1" customHeight="1" x14ac:dyDescent="0.25">
      <c r="A30" s="193"/>
      <c r="B30" s="188" t="s">
        <v>146</v>
      </c>
      <c r="C30" s="194" t="s">
        <v>161</v>
      </c>
      <c r="D30" s="188" t="s">
        <v>162</v>
      </c>
      <c r="E30" s="188" t="s">
        <v>158</v>
      </c>
      <c r="F30" s="189">
        <v>5</v>
      </c>
      <c r="G30" s="190">
        <v>0</v>
      </c>
      <c r="H30" s="190">
        <v>372.58</v>
      </c>
      <c r="I30" s="190">
        <f>ROUND(F30*(G30+H30),2)</f>
        <v>1862.9</v>
      </c>
      <c r="J30" s="188">
        <f>ROUND(F30*(N30),2)</f>
        <v>1862.9</v>
      </c>
      <c r="K30" s="191">
        <f>ROUND(F30*(O30),2)</f>
        <v>0</v>
      </c>
      <c r="L30" s="191">
        <f>ROUND(F30*(G30),2)</f>
        <v>0</v>
      </c>
      <c r="M30" s="191">
        <f>ROUND(F30*(H30),2)</f>
        <v>1862.9</v>
      </c>
      <c r="N30" s="191">
        <v>372.58</v>
      </c>
      <c r="O30" s="191"/>
      <c r="P30" s="195"/>
      <c r="Q30" s="195"/>
      <c r="R30" s="195"/>
      <c r="S30" s="191">
        <f>ROUND(F30*(P30),3)</f>
        <v>0</v>
      </c>
      <c r="T30" s="192"/>
      <c r="U30" s="192"/>
      <c r="V30" s="195"/>
      <c r="Z30">
        <v>0</v>
      </c>
    </row>
    <row r="31" spans="1:26" ht="35.1" customHeight="1" x14ac:dyDescent="0.25">
      <c r="A31" s="193"/>
      <c r="B31" s="188" t="s">
        <v>146</v>
      </c>
      <c r="C31" s="194" t="s">
        <v>163</v>
      </c>
      <c r="D31" s="188" t="s">
        <v>164</v>
      </c>
      <c r="E31" s="188" t="s">
        <v>158</v>
      </c>
      <c r="F31" s="189">
        <v>1</v>
      </c>
      <c r="G31" s="190">
        <v>0</v>
      </c>
      <c r="H31" s="190">
        <v>4722.59</v>
      </c>
      <c r="I31" s="190">
        <f>ROUND(F31*(G31+H31),2)</f>
        <v>4722.59</v>
      </c>
      <c r="J31" s="188">
        <f>ROUND(F31*(N31),2)</f>
        <v>4722.59</v>
      </c>
      <c r="K31" s="191">
        <f>ROUND(F31*(O31),2)</f>
        <v>0</v>
      </c>
      <c r="L31" s="191">
        <f>ROUND(F31*(G31),2)</f>
        <v>0</v>
      </c>
      <c r="M31" s="191">
        <f>ROUND(F31*(H31),2)</f>
        <v>4722.59</v>
      </c>
      <c r="N31" s="191">
        <v>4722.59</v>
      </c>
      <c r="O31" s="191"/>
      <c r="P31" s="195"/>
      <c r="Q31" s="195"/>
      <c r="R31" s="195"/>
      <c r="S31" s="191">
        <f>ROUND(F31*(P31),3)</f>
        <v>0</v>
      </c>
      <c r="T31" s="192"/>
      <c r="U31" s="192"/>
      <c r="V31" s="195"/>
      <c r="Z31">
        <v>0</v>
      </c>
    </row>
    <row r="32" spans="1:26" ht="35.1" customHeight="1" x14ac:dyDescent="0.25">
      <c r="A32" s="193"/>
      <c r="B32" s="188" t="s">
        <v>146</v>
      </c>
      <c r="C32" s="194" t="s">
        <v>165</v>
      </c>
      <c r="D32" s="188" t="s">
        <v>166</v>
      </c>
      <c r="E32" s="188" t="s">
        <v>158</v>
      </c>
      <c r="F32" s="189">
        <v>3</v>
      </c>
      <c r="G32" s="190">
        <v>0</v>
      </c>
      <c r="H32" s="190">
        <v>38.229999999999997</v>
      </c>
      <c r="I32" s="190">
        <f>ROUND(F32*(G32+H32),2)</f>
        <v>114.69</v>
      </c>
      <c r="J32" s="188">
        <f>ROUND(F32*(N32),2)</f>
        <v>114.69</v>
      </c>
      <c r="K32" s="191">
        <f>ROUND(F32*(O32),2)</f>
        <v>0</v>
      </c>
      <c r="L32" s="191">
        <f>ROUND(F32*(G32),2)</f>
        <v>0</v>
      </c>
      <c r="M32" s="191">
        <f>ROUND(F32*(H32),2)</f>
        <v>114.69</v>
      </c>
      <c r="N32" s="191">
        <v>38.229999999999997</v>
      </c>
      <c r="O32" s="191"/>
      <c r="P32" s="195"/>
      <c r="Q32" s="195"/>
      <c r="R32" s="195"/>
      <c r="S32" s="191">
        <f>ROUND(F32*(P32),3)</f>
        <v>0</v>
      </c>
      <c r="T32" s="192"/>
      <c r="U32" s="192"/>
      <c r="V32" s="195"/>
      <c r="Z32">
        <v>0</v>
      </c>
    </row>
    <row r="33" spans="1:26" ht="35.1" customHeight="1" x14ac:dyDescent="0.25">
      <c r="A33" s="193"/>
      <c r="B33" s="188" t="s">
        <v>146</v>
      </c>
      <c r="C33" s="194" t="s">
        <v>167</v>
      </c>
      <c r="D33" s="188" t="s">
        <v>168</v>
      </c>
      <c r="E33" s="188" t="s">
        <v>158</v>
      </c>
      <c r="F33" s="189">
        <v>2</v>
      </c>
      <c r="G33" s="190">
        <v>0</v>
      </c>
      <c r="H33" s="190">
        <v>36.770000000000003</v>
      </c>
      <c r="I33" s="190">
        <f>ROUND(F33*(G33+H33),2)</f>
        <v>73.540000000000006</v>
      </c>
      <c r="J33" s="188">
        <f>ROUND(F33*(N33),2)</f>
        <v>73.540000000000006</v>
      </c>
      <c r="K33" s="191">
        <f>ROUND(F33*(O33),2)</f>
        <v>0</v>
      </c>
      <c r="L33" s="191">
        <f>ROUND(F33*(G33),2)</f>
        <v>0</v>
      </c>
      <c r="M33" s="191">
        <f>ROUND(F33*(H33),2)</f>
        <v>73.540000000000006</v>
      </c>
      <c r="N33" s="191">
        <v>36.770000000000003</v>
      </c>
      <c r="O33" s="191"/>
      <c r="P33" s="195"/>
      <c r="Q33" s="195"/>
      <c r="R33" s="195"/>
      <c r="S33" s="191">
        <f>ROUND(F33*(P33),3)</f>
        <v>0</v>
      </c>
      <c r="T33" s="192"/>
      <c r="U33" s="192"/>
      <c r="V33" s="195"/>
      <c r="Z33">
        <v>0</v>
      </c>
    </row>
    <row r="34" spans="1:26" ht="35.1" customHeight="1" x14ac:dyDescent="0.25">
      <c r="A34" s="193"/>
      <c r="B34" s="188" t="s">
        <v>146</v>
      </c>
      <c r="C34" s="194" t="s">
        <v>169</v>
      </c>
      <c r="D34" s="188" t="s">
        <v>170</v>
      </c>
      <c r="E34" s="188" t="s">
        <v>171</v>
      </c>
      <c r="F34" s="189">
        <v>181.733</v>
      </c>
      <c r="G34" s="190">
        <v>0</v>
      </c>
      <c r="H34" s="190">
        <v>0.48</v>
      </c>
      <c r="I34" s="190">
        <f>ROUND(F34*(G34+H34),2)</f>
        <v>87.23</v>
      </c>
      <c r="J34" s="188">
        <f>ROUND(F34*(N34),2)</f>
        <v>87.23</v>
      </c>
      <c r="K34" s="191">
        <f>ROUND(F34*(O34),2)</f>
        <v>0</v>
      </c>
      <c r="L34" s="191">
        <f>ROUND(F34*(G34),2)</f>
        <v>0</v>
      </c>
      <c r="M34" s="191">
        <f>ROUND(F34*(H34),2)</f>
        <v>87.23</v>
      </c>
      <c r="N34" s="191">
        <v>0.48</v>
      </c>
      <c r="O34" s="191"/>
      <c r="P34" s="195"/>
      <c r="Q34" s="195"/>
      <c r="R34" s="195"/>
      <c r="S34" s="191">
        <f>ROUND(F34*(P34),3)</f>
        <v>0</v>
      </c>
      <c r="T34" s="192"/>
      <c r="U34" s="192"/>
      <c r="V34" s="195"/>
      <c r="Z34">
        <v>0</v>
      </c>
    </row>
    <row r="35" spans="1:26" ht="35.1" customHeight="1" x14ac:dyDescent="0.25">
      <c r="A35" s="193"/>
      <c r="B35" s="188" t="s">
        <v>146</v>
      </c>
      <c r="C35" s="194" t="s">
        <v>172</v>
      </c>
      <c r="D35" s="188" t="s">
        <v>173</v>
      </c>
      <c r="E35" s="188" t="s">
        <v>171</v>
      </c>
      <c r="F35" s="189">
        <v>63.732999999999997</v>
      </c>
      <c r="G35" s="190">
        <v>0</v>
      </c>
      <c r="H35" s="190">
        <v>0.53</v>
      </c>
      <c r="I35" s="190">
        <f>ROUND(F35*(G35+H35),2)</f>
        <v>33.78</v>
      </c>
      <c r="J35" s="188">
        <f>ROUND(F35*(N35),2)</f>
        <v>33.78</v>
      </c>
      <c r="K35" s="191">
        <f>ROUND(F35*(O35),2)</f>
        <v>0</v>
      </c>
      <c r="L35" s="191">
        <f>ROUND(F35*(G35),2)</f>
        <v>0</v>
      </c>
      <c r="M35" s="191">
        <f>ROUND(F35*(H35),2)</f>
        <v>33.78</v>
      </c>
      <c r="N35" s="191">
        <v>0.53</v>
      </c>
      <c r="O35" s="191"/>
      <c r="P35" s="195"/>
      <c r="Q35" s="195"/>
      <c r="R35" s="195"/>
      <c r="S35" s="191">
        <f>ROUND(F35*(P35),3)</f>
        <v>0</v>
      </c>
      <c r="T35" s="192"/>
      <c r="U35" s="192"/>
      <c r="V35" s="195"/>
      <c r="Z35">
        <v>0</v>
      </c>
    </row>
    <row r="36" spans="1:26" ht="35.1" customHeight="1" x14ac:dyDescent="0.25">
      <c r="A36" s="193"/>
      <c r="B36" s="188" t="s">
        <v>146</v>
      </c>
      <c r="C36" s="194" t="s">
        <v>174</v>
      </c>
      <c r="D36" s="188" t="s">
        <v>175</v>
      </c>
      <c r="E36" s="188" t="s">
        <v>171</v>
      </c>
      <c r="F36" s="189">
        <v>17.600000000000001</v>
      </c>
      <c r="G36" s="190">
        <v>0</v>
      </c>
      <c r="H36" s="190">
        <v>0.59</v>
      </c>
      <c r="I36" s="190">
        <f>ROUND(F36*(G36+H36),2)</f>
        <v>10.38</v>
      </c>
      <c r="J36" s="188">
        <f>ROUND(F36*(N36),2)</f>
        <v>10.38</v>
      </c>
      <c r="K36" s="191">
        <f>ROUND(F36*(O36),2)</f>
        <v>0</v>
      </c>
      <c r="L36" s="191">
        <f>ROUND(F36*(G36),2)</f>
        <v>0</v>
      </c>
      <c r="M36" s="191">
        <f>ROUND(F36*(H36),2)</f>
        <v>10.38</v>
      </c>
      <c r="N36" s="191">
        <v>0.59</v>
      </c>
      <c r="O36" s="191"/>
      <c r="P36" s="195"/>
      <c r="Q36" s="195"/>
      <c r="R36" s="195"/>
      <c r="S36" s="191">
        <f>ROUND(F36*(P36),3)</f>
        <v>0</v>
      </c>
      <c r="T36" s="192"/>
      <c r="U36" s="192"/>
      <c r="V36" s="195"/>
      <c r="Z36">
        <v>0</v>
      </c>
    </row>
    <row r="37" spans="1:26" ht="35.1" customHeight="1" x14ac:dyDescent="0.25">
      <c r="A37" s="193"/>
      <c r="B37" s="188" t="s">
        <v>146</v>
      </c>
      <c r="C37" s="194" t="s">
        <v>176</v>
      </c>
      <c r="D37" s="188" t="s">
        <v>177</v>
      </c>
      <c r="E37" s="188" t="s">
        <v>171</v>
      </c>
      <c r="F37" s="189">
        <v>7.4669999999999996</v>
      </c>
      <c r="G37" s="190">
        <v>0</v>
      </c>
      <c r="H37" s="190">
        <v>0.86</v>
      </c>
      <c r="I37" s="190">
        <f>ROUND(F37*(G37+H37),2)</f>
        <v>6.42</v>
      </c>
      <c r="J37" s="188">
        <f>ROUND(F37*(N37),2)</f>
        <v>6.42</v>
      </c>
      <c r="K37" s="191">
        <f>ROUND(F37*(O37),2)</f>
        <v>0</v>
      </c>
      <c r="L37" s="191">
        <f>ROUND(F37*(G37),2)</f>
        <v>0</v>
      </c>
      <c r="M37" s="191">
        <f>ROUND(F37*(H37),2)</f>
        <v>6.42</v>
      </c>
      <c r="N37" s="191">
        <v>0.86</v>
      </c>
      <c r="O37" s="191"/>
      <c r="P37" s="195"/>
      <c r="Q37" s="195"/>
      <c r="R37" s="195"/>
      <c r="S37" s="191">
        <f>ROUND(F37*(P37),3)</f>
        <v>0</v>
      </c>
      <c r="T37" s="192"/>
      <c r="U37" s="192"/>
      <c r="V37" s="195"/>
      <c r="Z37">
        <v>0</v>
      </c>
    </row>
    <row r="38" spans="1:26" ht="35.1" customHeight="1" x14ac:dyDescent="0.25">
      <c r="A38" s="193"/>
      <c r="B38" s="188" t="s">
        <v>146</v>
      </c>
      <c r="C38" s="194" t="s">
        <v>178</v>
      </c>
      <c r="D38" s="188" t="s">
        <v>179</v>
      </c>
      <c r="E38" s="188" t="s">
        <v>171</v>
      </c>
      <c r="F38" s="189">
        <v>17.600000000000001</v>
      </c>
      <c r="G38" s="190">
        <v>0</v>
      </c>
      <c r="H38" s="190">
        <v>1.32</v>
      </c>
      <c r="I38" s="190">
        <f>ROUND(F38*(G38+H38),2)</f>
        <v>23.23</v>
      </c>
      <c r="J38" s="188">
        <f>ROUND(F38*(N38),2)</f>
        <v>23.23</v>
      </c>
      <c r="K38" s="191">
        <f>ROUND(F38*(O38),2)</f>
        <v>0</v>
      </c>
      <c r="L38" s="191">
        <f>ROUND(F38*(G38),2)</f>
        <v>0</v>
      </c>
      <c r="M38" s="191">
        <f>ROUND(F38*(H38),2)</f>
        <v>23.23</v>
      </c>
      <c r="N38" s="191">
        <v>1.32</v>
      </c>
      <c r="O38" s="191"/>
      <c r="P38" s="195"/>
      <c r="Q38" s="195"/>
      <c r="R38" s="195"/>
      <c r="S38" s="191">
        <f>ROUND(F38*(P38),3)</f>
        <v>0</v>
      </c>
      <c r="T38" s="192"/>
      <c r="U38" s="192"/>
      <c r="V38" s="195"/>
      <c r="Z38">
        <v>0</v>
      </c>
    </row>
    <row r="39" spans="1:26" ht="35.1" customHeight="1" x14ac:dyDescent="0.25">
      <c r="A39" s="193"/>
      <c r="B39" s="188" t="s">
        <v>146</v>
      </c>
      <c r="C39" s="194" t="s">
        <v>180</v>
      </c>
      <c r="D39" s="188" t="s">
        <v>181</v>
      </c>
      <c r="E39" s="188" t="s">
        <v>171</v>
      </c>
      <c r="F39" s="189">
        <v>181.733</v>
      </c>
      <c r="G39" s="190">
        <v>0</v>
      </c>
      <c r="H39" s="190">
        <v>1.81</v>
      </c>
      <c r="I39" s="190">
        <f>ROUND(F39*(G39+H39),2)</f>
        <v>328.94</v>
      </c>
      <c r="J39" s="188">
        <f>ROUND(F39*(N39),2)</f>
        <v>328.94</v>
      </c>
      <c r="K39" s="191">
        <f>ROUND(F39*(O39),2)</f>
        <v>0</v>
      </c>
      <c r="L39" s="191">
        <f>ROUND(F39*(G39),2)</f>
        <v>0</v>
      </c>
      <c r="M39" s="191">
        <f>ROUND(F39*(H39),2)</f>
        <v>328.94</v>
      </c>
      <c r="N39" s="191">
        <v>1.81</v>
      </c>
      <c r="O39" s="191"/>
      <c r="P39" s="195"/>
      <c r="Q39" s="195"/>
      <c r="R39" s="195"/>
      <c r="S39" s="191">
        <f>ROUND(F39*(P39),3)</f>
        <v>0</v>
      </c>
      <c r="T39" s="192"/>
      <c r="U39" s="192"/>
      <c r="V39" s="195"/>
      <c r="Z39">
        <v>0</v>
      </c>
    </row>
    <row r="40" spans="1:26" ht="35.1" customHeight="1" x14ac:dyDescent="0.25">
      <c r="A40" s="193"/>
      <c r="B40" s="188" t="s">
        <v>146</v>
      </c>
      <c r="C40" s="194" t="s">
        <v>182</v>
      </c>
      <c r="D40" s="188" t="s">
        <v>183</v>
      </c>
      <c r="E40" s="188" t="s">
        <v>171</v>
      </c>
      <c r="F40" s="189">
        <v>63.732999999999997</v>
      </c>
      <c r="G40" s="190">
        <v>0</v>
      </c>
      <c r="H40" s="190">
        <v>2.15</v>
      </c>
      <c r="I40" s="190">
        <f>ROUND(F40*(G40+H40),2)</f>
        <v>137.03</v>
      </c>
      <c r="J40" s="188">
        <f>ROUND(F40*(N40),2)</f>
        <v>137.03</v>
      </c>
      <c r="K40" s="191">
        <f>ROUND(F40*(O40),2)</f>
        <v>0</v>
      </c>
      <c r="L40" s="191">
        <f>ROUND(F40*(G40),2)</f>
        <v>0</v>
      </c>
      <c r="M40" s="191">
        <f>ROUND(F40*(H40),2)</f>
        <v>137.03</v>
      </c>
      <c r="N40" s="191">
        <v>2.15</v>
      </c>
      <c r="O40" s="191"/>
      <c r="P40" s="195"/>
      <c r="Q40" s="195"/>
      <c r="R40" s="195"/>
      <c r="S40" s="191">
        <f>ROUND(F40*(P40),3)</f>
        <v>0</v>
      </c>
      <c r="T40" s="192"/>
      <c r="U40" s="192"/>
      <c r="V40" s="195"/>
      <c r="Z40">
        <v>0</v>
      </c>
    </row>
    <row r="41" spans="1:26" ht="35.1" customHeight="1" x14ac:dyDescent="0.25">
      <c r="A41" s="193"/>
      <c r="B41" s="188" t="s">
        <v>146</v>
      </c>
      <c r="C41" s="194" t="s">
        <v>184</v>
      </c>
      <c r="D41" s="188" t="s">
        <v>185</v>
      </c>
      <c r="E41" s="188" t="s">
        <v>171</v>
      </c>
      <c r="F41" s="189">
        <v>17.600000000000001</v>
      </c>
      <c r="G41" s="190">
        <v>0</v>
      </c>
      <c r="H41" s="190">
        <v>4.05</v>
      </c>
      <c r="I41" s="190">
        <f>ROUND(F41*(G41+H41),2)</f>
        <v>71.28</v>
      </c>
      <c r="J41" s="188">
        <f>ROUND(F41*(N41),2)</f>
        <v>71.28</v>
      </c>
      <c r="K41" s="191">
        <f>ROUND(F41*(O41),2)</f>
        <v>0</v>
      </c>
      <c r="L41" s="191">
        <f>ROUND(F41*(G41),2)</f>
        <v>0</v>
      </c>
      <c r="M41" s="191">
        <f>ROUND(F41*(H41),2)</f>
        <v>71.28</v>
      </c>
      <c r="N41" s="191">
        <v>4.05</v>
      </c>
      <c r="O41" s="191"/>
      <c r="P41" s="195"/>
      <c r="Q41" s="195"/>
      <c r="R41" s="195"/>
      <c r="S41" s="191">
        <f>ROUND(F41*(P41),3)</f>
        <v>0</v>
      </c>
      <c r="T41" s="192"/>
      <c r="U41" s="192"/>
      <c r="V41" s="195"/>
      <c r="Z41">
        <v>0</v>
      </c>
    </row>
    <row r="42" spans="1:26" ht="35.1" customHeight="1" x14ac:dyDescent="0.25">
      <c r="A42" s="193"/>
      <c r="B42" s="188" t="s">
        <v>146</v>
      </c>
      <c r="C42" s="194" t="s">
        <v>186</v>
      </c>
      <c r="D42" s="188" t="s">
        <v>187</v>
      </c>
      <c r="E42" s="188" t="s">
        <v>171</v>
      </c>
      <c r="F42" s="189">
        <v>7.4669999999999996</v>
      </c>
      <c r="G42" s="190">
        <v>0</v>
      </c>
      <c r="H42" s="190">
        <v>5.5600000000000005</v>
      </c>
      <c r="I42" s="190">
        <f>ROUND(F42*(G42+H42),2)</f>
        <v>41.52</v>
      </c>
      <c r="J42" s="188">
        <f>ROUND(F42*(N42),2)</f>
        <v>41.52</v>
      </c>
      <c r="K42" s="191">
        <f>ROUND(F42*(O42),2)</f>
        <v>0</v>
      </c>
      <c r="L42" s="191">
        <f>ROUND(F42*(G42),2)</f>
        <v>0</v>
      </c>
      <c r="M42" s="191">
        <f>ROUND(F42*(H42),2)</f>
        <v>41.52</v>
      </c>
      <c r="N42" s="191">
        <v>5.5600000000000005</v>
      </c>
      <c r="O42" s="191"/>
      <c r="P42" s="195"/>
      <c r="Q42" s="195"/>
      <c r="R42" s="195"/>
      <c r="S42" s="191">
        <f>ROUND(F42*(P42),3)</f>
        <v>0</v>
      </c>
      <c r="T42" s="192"/>
      <c r="U42" s="192"/>
      <c r="V42" s="195"/>
      <c r="Z42">
        <v>0</v>
      </c>
    </row>
    <row r="43" spans="1:26" ht="35.1" customHeight="1" x14ac:dyDescent="0.25">
      <c r="A43" s="193"/>
      <c r="B43" s="188" t="s">
        <v>146</v>
      </c>
      <c r="C43" s="194" t="s">
        <v>188</v>
      </c>
      <c r="D43" s="188" t="s">
        <v>189</v>
      </c>
      <c r="E43" s="188" t="s">
        <v>171</v>
      </c>
      <c r="F43" s="189">
        <v>17.600000000000001</v>
      </c>
      <c r="G43" s="190">
        <v>0</v>
      </c>
      <c r="H43" s="190">
        <v>10.35</v>
      </c>
      <c r="I43" s="190">
        <f>ROUND(F43*(G43+H43),2)</f>
        <v>182.16</v>
      </c>
      <c r="J43" s="188">
        <f>ROUND(F43*(N43),2)</f>
        <v>182.16</v>
      </c>
      <c r="K43" s="191">
        <f>ROUND(F43*(O43),2)</f>
        <v>0</v>
      </c>
      <c r="L43" s="191">
        <f>ROUND(F43*(G43),2)</f>
        <v>0</v>
      </c>
      <c r="M43" s="191">
        <f>ROUND(F43*(H43),2)</f>
        <v>182.16</v>
      </c>
      <c r="N43" s="191">
        <v>10.35</v>
      </c>
      <c r="O43" s="191"/>
      <c r="P43" s="195"/>
      <c r="Q43" s="195"/>
      <c r="R43" s="195"/>
      <c r="S43" s="191">
        <f>ROUND(F43*(P43),3)</f>
        <v>0</v>
      </c>
      <c r="T43" s="192"/>
      <c r="U43" s="192"/>
      <c r="V43" s="195"/>
      <c r="Z43">
        <v>0</v>
      </c>
    </row>
    <row r="44" spans="1:26" ht="35.1" customHeight="1" x14ac:dyDescent="0.25">
      <c r="A44" s="193"/>
      <c r="B44" s="188" t="s">
        <v>146</v>
      </c>
      <c r="C44" s="194" t="s">
        <v>190</v>
      </c>
      <c r="D44" s="188" t="s">
        <v>191</v>
      </c>
      <c r="E44" s="188" t="s">
        <v>118</v>
      </c>
      <c r="F44" s="189">
        <v>58.676000000000002</v>
      </c>
      <c r="G44" s="190">
        <v>0</v>
      </c>
      <c r="H44" s="190">
        <v>275.81</v>
      </c>
      <c r="I44" s="190">
        <f>ROUND(F44*(G44+H44),2)</f>
        <v>16183.43</v>
      </c>
      <c r="J44" s="188">
        <f>ROUND(F44*(N44),2)</f>
        <v>16183.43</v>
      </c>
      <c r="K44" s="191">
        <f>ROUND(F44*(O44),2)</f>
        <v>0</v>
      </c>
      <c r="L44" s="191">
        <f>ROUND(F44*(G44),2)</f>
        <v>0</v>
      </c>
      <c r="M44" s="191">
        <f>ROUND(F44*(H44),2)</f>
        <v>16183.43</v>
      </c>
      <c r="N44" s="191">
        <v>275.81</v>
      </c>
      <c r="O44" s="191"/>
      <c r="P44" s="195"/>
      <c r="Q44" s="195"/>
      <c r="R44" s="195"/>
      <c r="S44" s="191">
        <f>ROUND(F44*(P44),3)</f>
        <v>0</v>
      </c>
      <c r="T44" s="192"/>
      <c r="U44" s="192"/>
      <c r="V44" s="195"/>
      <c r="Z44">
        <v>0</v>
      </c>
    </row>
    <row r="45" spans="1:26" ht="35.1" customHeight="1" x14ac:dyDescent="0.25">
      <c r="A45" s="193"/>
      <c r="B45" s="188" t="s">
        <v>146</v>
      </c>
      <c r="C45" s="194" t="s">
        <v>192</v>
      </c>
      <c r="D45" s="188" t="s">
        <v>193</v>
      </c>
      <c r="E45" s="188" t="s">
        <v>118</v>
      </c>
      <c r="F45" s="189">
        <v>8.85</v>
      </c>
      <c r="G45" s="190">
        <v>0</v>
      </c>
      <c r="H45" s="190">
        <v>291.29000000000002</v>
      </c>
      <c r="I45" s="190">
        <f>ROUND(F45*(G45+H45),2)</f>
        <v>2577.92</v>
      </c>
      <c r="J45" s="188">
        <f>ROUND(F45*(N45),2)</f>
        <v>2577.92</v>
      </c>
      <c r="K45" s="191">
        <f>ROUND(F45*(O45),2)</f>
        <v>0</v>
      </c>
      <c r="L45" s="191">
        <f>ROUND(F45*(G45),2)</f>
        <v>0</v>
      </c>
      <c r="M45" s="191">
        <f>ROUND(F45*(H45),2)</f>
        <v>2577.92</v>
      </c>
      <c r="N45" s="191">
        <v>291.29000000000002</v>
      </c>
      <c r="O45" s="191"/>
      <c r="P45" s="195"/>
      <c r="Q45" s="195"/>
      <c r="R45" s="195"/>
      <c r="S45" s="191">
        <f>ROUND(F45*(P45),3)</f>
        <v>0</v>
      </c>
      <c r="T45" s="192"/>
      <c r="U45" s="192"/>
      <c r="V45" s="195"/>
      <c r="Z45">
        <v>0</v>
      </c>
    </row>
    <row r="46" spans="1:26" ht="35.1" customHeight="1" x14ac:dyDescent="0.25">
      <c r="A46" s="193"/>
      <c r="B46" s="188" t="s">
        <v>146</v>
      </c>
      <c r="C46" s="194" t="s">
        <v>194</v>
      </c>
      <c r="D46" s="188" t="s">
        <v>195</v>
      </c>
      <c r="E46" s="188" t="s">
        <v>118</v>
      </c>
      <c r="F46" s="189">
        <v>2.7309999999999999</v>
      </c>
      <c r="G46" s="190">
        <v>0</v>
      </c>
      <c r="H46" s="190">
        <v>291.29000000000002</v>
      </c>
      <c r="I46" s="190">
        <f>ROUND(F46*(G46+H46),2)</f>
        <v>795.51</v>
      </c>
      <c r="J46" s="188">
        <f>ROUND(F46*(N46),2)</f>
        <v>795.51</v>
      </c>
      <c r="K46" s="191">
        <f>ROUND(F46*(O46),2)</f>
        <v>0</v>
      </c>
      <c r="L46" s="191">
        <f>ROUND(F46*(G46),2)</f>
        <v>0</v>
      </c>
      <c r="M46" s="191">
        <f>ROUND(F46*(H46),2)</f>
        <v>795.51</v>
      </c>
      <c r="N46" s="191">
        <v>291.29000000000002</v>
      </c>
      <c r="O46" s="191"/>
      <c r="P46" s="195"/>
      <c r="Q46" s="195"/>
      <c r="R46" s="195"/>
      <c r="S46" s="191">
        <f>ROUND(F46*(P46),3)</f>
        <v>0</v>
      </c>
      <c r="T46" s="192"/>
      <c r="U46" s="192"/>
      <c r="V46" s="195"/>
      <c r="Z46">
        <v>0</v>
      </c>
    </row>
    <row r="47" spans="1:26" ht="35.1" customHeight="1" x14ac:dyDescent="0.25">
      <c r="A47" s="193"/>
      <c r="B47" s="188" t="s">
        <v>146</v>
      </c>
      <c r="C47" s="194" t="s">
        <v>196</v>
      </c>
      <c r="D47" s="188" t="s">
        <v>197</v>
      </c>
      <c r="E47" s="188" t="s">
        <v>158</v>
      </c>
      <c r="F47" s="189">
        <v>4</v>
      </c>
      <c r="G47" s="190">
        <v>0</v>
      </c>
      <c r="H47" s="190">
        <v>221.61</v>
      </c>
      <c r="I47" s="190">
        <f>ROUND(F47*(G47+H47),2)</f>
        <v>886.44</v>
      </c>
      <c r="J47" s="188">
        <f>ROUND(F47*(N47),2)</f>
        <v>886.44</v>
      </c>
      <c r="K47" s="191">
        <f>ROUND(F47*(O47),2)</f>
        <v>0</v>
      </c>
      <c r="L47" s="191">
        <f>ROUND(F47*(G47),2)</f>
        <v>0</v>
      </c>
      <c r="M47" s="191">
        <f>ROUND(F47*(H47),2)</f>
        <v>886.44</v>
      </c>
      <c r="N47" s="191">
        <v>221.61</v>
      </c>
      <c r="O47" s="191"/>
      <c r="P47" s="195"/>
      <c r="Q47" s="195"/>
      <c r="R47" s="195"/>
      <c r="S47" s="191">
        <f>ROUND(F47*(P47),3)</f>
        <v>0</v>
      </c>
      <c r="T47" s="192"/>
      <c r="U47" s="192"/>
      <c r="V47" s="195"/>
      <c r="Z47">
        <v>0</v>
      </c>
    </row>
    <row r="48" spans="1:26" x14ac:dyDescent="0.25">
      <c r="A48" s="161"/>
      <c r="B48" s="161"/>
      <c r="C48" s="179">
        <v>1</v>
      </c>
      <c r="D48" s="179" t="s">
        <v>75</v>
      </c>
      <c r="E48" s="161"/>
      <c r="F48" s="178"/>
      <c r="G48" s="164">
        <f>ROUND((SUM(L10:L47))/1,2)</f>
        <v>263.89999999999998</v>
      </c>
      <c r="H48" s="164">
        <f>ROUND((SUM(M10:M47))/1,2)</f>
        <v>63520.65</v>
      </c>
      <c r="I48" s="164">
        <f>ROUND((SUM(I10:I47))/1,2)</f>
        <v>63784.55</v>
      </c>
      <c r="J48" s="161"/>
      <c r="K48" s="161"/>
      <c r="L48" s="161">
        <f>ROUND((SUM(L10:L47))/1,2)</f>
        <v>263.89999999999998</v>
      </c>
      <c r="M48" s="161">
        <f>ROUND((SUM(M10:M47))/1,2)</f>
        <v>63520.65</v>
      </c>
      <c r="N48" s="161"/>
      <c r="O48" s="161"/>
      <c r="P48" s="196"/>
      <c r="Q48" s="161"/>
      <c r="R48" s="161"/>
      <c r="S48" s="196">
        <f>ROUND((SUM(S10:S47))/1,2)</f>
        <v>0</v>
      </c>
      <c r="T48" s="158"/>
      <c r="U48" s="158"/>
      <c r="V48" s="2">
        <f>ROUND((SUM(V10:V47))/1,2)</f>
        <v>0</v>
      </c>
      <c r="W48" s="158"/>
      <c r="X48" s="158"/>
      <c r="Y48" s="158"/>
      <c r="Z48" s="158"/>
    </row>
    <row r="49" spans="1:26" x14ac:dyDescent="0.25">
      <c r="A49" s="1"/>
      <c r="B49" s="1"/>
      <c r="C49" s="1"/>
      <c r="D49" s="1"/>
      <c r="E49" s="1"/>
      <c r="F49" s="174"/>
      <c r="G49" s="154"/>
      <c r="H49" s="154"/>
      <c r="I49" s="154"/>
      <c r="J49" s="1"/>
      <c r="K49" s="1"/>
      <c r="L49" s="1"/>
      <c r="M49" s="1"/>
      <c r="N49" s="1"/>
      <c r="O49" s="1"/>
      <c r="P49" s="1"/>
      <c r="Q49" s="1"/>
      <c r="R49" s="1"/>
      <c r="S49" s="1"/>
      <c r="V49" s="1"/>
    </row>
    <row r="50" spans="1:26" x14ac:dyDescent="0.25">
      <c r="A50" s="161"/>
      <c r="B50" s="161"/>
      <c r="C50" s="179">
        <v>2</v>
      </c>
      <c r="D50" s="179" t="s">
        <v>76</v>
      </c>
      <c r="E50" s="161"/>
      <c r="F50" s="178"/>
      <c r="G50" s="162"/>
      <c r="H50" s="162"/>
      <c r="I50" s="162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58"/>
      <c r="U50" s="158"/>
      <c r="V50" s="161"/>
      <c r="W50" s="158"/>
      <c r="X50" s="158"/>
      <c r="Y50" s="158"/>
      <c r="Z50" s="158"/>
    </row>
    <row r="51" spans="1:26" ht="35.1" customHeight="1" x14ac:dyDescent="0.25">
      <c r="A51" s="185"/>
      <c r="B51" s="180" t="s">
        <v>115</v>
      </c>
      <c r="C51" s="186" t="s">
        <v>198</v>
      </c>
      <c r="D51" s="180" t="s">
        <v>199</v>
      </c>
      <c r="E51" s="180" t="s">
        <v>142</v>
      </c>
      <c r="F51" s="181">
        <v>641.9</v>
      </c>
      <c r="G51" s="182">
        <v>0</v>
      </c>
      <c r="H51" s="182">
        <v>0.25</v>
      </c>
      <c r="I51" s="182">
        <f>ROUND(F51*(G51+H51),2)</f>
        <v>160.47999999999999</v>
      </c>
      <c r="J51" s="180">
        <f>ROUND(F51*(N51),2)</f>
        <v>160.47999999999999</v>
      </c>
      <c r="K51" s="183">
        <f>ROUND(F51*(O51),2)</f>
        <v>0</v>
      </c>
      <c r="L51" s="183">
        <f>ROUND(F51*(G51),2)</f>
        <v>0</v>
      </c>
      <c r="M51" s="183">
        <f>ROUND(F51*(H51),2)</f>
        <v>160.47999999999999</v>
      </c>
      <c r="N51" s="183">
        <v>0.25</v>
      </c>
      <c r="O51" s="183"/>
      <c r="P51" s="187"/>
      <c r="Q51" s="187"/>
      <c r="R51" s="187"/>
      <c r="S51" s="183">
        <f>ROUND(F51*(P51),3)</f>
        <v>0</v>
      </c>
      <c r="T51" s="184"/>
      <c r="U51" s="184"/>
      <c r="V51" s="187"/>
      <c r="Z51">
        <v>0</v>
      </c>
    </row>
    <row r="52" spans="1:26" ht="35.1" customHeight="1" x14ac:dyDescent="0.25">
      <c r="A52" s="185"/>
      <c r="B52" s="180" t="s">
        <v>121</v>
      </c>
      <c r="C52" s="186" t="s">
        <v>200</v>
      </c>
      <c r="D52" s="180" t="s">
        <v>201</v>
      </c>
      <c r="E52" s="180" t="s">
        <v>118</v>
      </c>
      <c r="F52" s="181">
        <v>76.191000000000003</v>
      </c>
      <c r="G52" s="182">
        <v>0</v>
      </c>
      <c r="H52" s="182">
        <v>38.71</v>
      </c>
      <c r="I52" s="182">
        <f>ROUND(F52*(G52+H52),2)</f>
        <v>2949.35</v>
      </c>
      <c r="J52" s="180">
        <f>ROUND(F52*(N52),2)</f>
        <v>2949.35</v>
      </c>
      <c r="K52" s="183">
        <f>ROUND(F52*(O52),2)</f>
        <v>0</v>
      </c>
      <c r="L52" s="183">
        <f>ROUND(F52*(G52),2)</f>
        <v>0</v>
      </c>
      <c r="M52" s="183">
        <f>ROUND(F52*(H52),2)</f>
        <v>2949.35</v>
      </c>
      <c r="N52" s="183">
        <v>38.71</v>
      </c>
      <c r="O52" s="183"/>
      <c r="P52" s="187"/>
      <c r="Q52" s="187"/>
      <c r="R52" s="187"/>
      <c r="S52" s="183">
        <f>ROUND(F52*(P52),3)</f>
        <v>0</v>
      </c>
      <c r="T52" s="184"/>
      <c r="U52" s="184"/>
      <c r="V52" s="187"/>
      <c r="Z52">
        <v>0</v>
      </c>
    </row>
    <row r="53" spans="1:26" ht="35.1" customHeight="1" x14ac:dyDescent="0.25">
      <c r="A53" s="185"/>
      <c r="B53" s="180" t="s">
        <v>202</v>
      </c>
      <c r="C53" s="186" t="s">
        <v>203</v>
      </c>
      <c r="D53" s="180" t="s">
        <v>204</v>
      </c>
      <c r="E53" s="180" t="s">
        <v>118</v>
      </c>
      <c r="F53" s="181">
        <v>13.824</v>
      </c>
      <c r="G53" s="182">
        <v>0</v>
      </c>
      <c r="H53" s="182">
        <v>38.229999999999997</v>
      </c>
      <c r="I53" s="182">
        <f>ROUND(F53*(G53+H53),2)</f>
        <v>528.49</v>
      </c>
      <c r="J53" s="180">
        <f>ROUND(F53*(N53),2)</f>
        <v>528.49</v>
      </c>
      <c r="K53" s="183">
        <f>ROUND(F53*(O53),2)</f>
        <v>0</v>
      </c>
      <c r="L53" s="183">
        <f>ROUND(F53*(G53),2)</f>
        <v>0</v>
      </c>
      <c r="M53" s="183">
        <f>ROUND(F53*(H53),2)</f>
        <v>528.49</v>
      </c>
      <c r="N53" s="183">
        <v>38.229999999999997</v>
      </c>
      <c r="O53" s="183"/>
      <c r="P53" s="187">
        <v>2.0663999999999998</v>
      </c>
      <c r="Q53" s="187"/>
      <c r="R53" s="187">
        <v>2.0663999999999998</v>
      </c>
      <c r="S53" s="183">
        <f>ROUND(F53*(P53),3)</f>
        <v>28.565999999999999</v>
      </c>
      <c r="T53" s="184"/>
      <c r="U53" s="184"/>
      <c r="V53" s="187"/>
      <c r="Z53">
        <v>0</v>
      </c>
    </row>
    <row r="54" spans="1:26" ht="35.1" customHeight="1" x14ac:dyDescent="0.25">
      <c r="A54" s="185"/>
      <c r="B54" s="180" t="s">
        <v>205</v>
      </c>
      <c r="C54" s="186" t="s">
        <v>206</v>
      </c>
      <c r="D54" s="180" t="s">
        <v>207</v>
      </c>
      <c r="E54" s="180" t="s">
        <v>118</v>
      </c>
      <c r="F54" s="181">
        <v>96.335999999999999</v>
      </c>
      <c r="G54" s="182">
        <v>0</v>
      </c>
      <c r="H54" s="182">
        <v>109.35</v>
      </c>
      <c r="I54" s="182">
        <f>ROUND(F54*(G54+H54),2)</f>
        <v>10534.34</v>
      </c>
      <c r="J54" s="180">
        <f>ROUND(F54*(N54),2)</f>
        <v>10534.34</v>
      </c>
      <c r="K54" s="183">
        <f>ROUND(F54*(O54),2)</f>
        <v>0</v>
      </c>
      <c r="L54" s="183">
        <f>ROUND(F54*(G54),2)</f>
        <v>0</v>
      </c>
      <c r="M54" s="183">
        <f>ROUND(F54*(H54),2)</f>
        <v>10534.34</v>
      </c>
      <c r="N54" s="183">
        <v>109.35</v>
      </c>
      <c r="O54" s="183"/>
      <c r="P54" s="187">
        <v>2.19306</v>
      </c>
      <c r="Q54" s="187"/>
      <c r="R54" s="187">
        <v>2.19306</v>
      </c>
      <c r="S54" s="183">
        <f>ROUND(F54*(P54),3)</f>
        <v>211.27099999999999</v>
      </c>
      <c r="T54" s="184"/>
      <c r="U54" s="184"/>
      <c r="V54" s="187"/>
      <c r="Z54">
        <v>0</v>
      </c>
    </row>
    <row r="55" spans="1:26" ht="35.1" customHeight="1" x14ac:dyDescent="0.25">
      <c r="A55" s="185"/>
      <c r="B55" s="180" t="s">
        <v>205</v>
      </c>
      <c r="C55" s="186" t="s">
        <v>208</v>
      </c>
      <c r="D55" s="180" t="s">
        <v>209</v>
      </c>
      <c r="E55" s="180" t="s">
        <v>142</v>
      </c>
      <c r="F55" s="181">
        <v>120.36199999999999</v>
      </c>
      <c r="G55" s="182">
        <v>0</v>
      </c>
      <c r="H55" s="182">
        <v>7.84</v>
      </c>
      <c r="I55" s="182">
        <f>ROUND(F55*(G55+H55),2)</f>
        <v>943.64</v>
      </c>
      <c r="J55" s="180">
        <f>ROUND(F55*(N55),2)</f>
        <v>943.64</v>
      </c>
      <c r="K55" s="183">
        <f>ROUND(F55*(O55),2)</f>
        <v>0</v>
      </c>
      <c r="L55" s="183">
        <f>ROUND(F55*(G55),2)</f>
        <v>0</v>
      </c>
      <c r="M55" s="183">
        <f>ROUND(F55*(H55),2)</f>
        <v>943.64</v>
      </c>
      <c r="N55" s="183">
        <v>7.84</v>
      </c>
      <c r="O55" s="183"/>
      <c r="P55" s="187">
        <v>4.0699999999999998E-3</v>
      </c>
      <c r="Q55" s="187"/>
      <c r="R55" s="187">
        <v>4.0699999999999998E-3</v>
      </c>
      <c r="S55" s="183">
        <f>ROUND(F55*(P55),3)</f>
        <v>0.49</v>
      </c>
      <c r="T55" s="184"/>
      <c r="U55" s="184"/>
      <c r="V55" s="187"/>
      <c r="Z55">
        <v>0</v>
      </c>
    </row>
    <row r="56" spans="1:26" ht="35.1" customHeight="1" x14ac:dyDescent="0.25">
      <c r="A56" s="185"/>
      <c r="B56" s="180" t="s">
        <v>205</v>
      </c>
      <c r="C56" s="186" t="s">
        <v>210</v>
      </c>
      <c r="D56" s="180" t="s">
        <v>211</v>
      </c>
      <c r="E56" s="180" t="s">
        <v>142</v>
      </c>
      <c r="F56" s="181">
        <v>120.36199999999999</v>
      </c>
      <c r="G56" s="182">
        <v>0</v>
      </c>
      <c r="H56" s="182">
        <v>2.4500000000000002</v>
      </c>
      <c r="I56" s="182">
        <f>ROUND(F56*(G56+H56),2)</f>
        <v>294.89</v>
      </c>
      <c r="J56" s="180">
        <f>ROUND(F56*(N56),2)</f>
        <v>294.89</v>
      </c>
      <c r="K56" s="183">
        <f>ROUND(F56*(O56),2)</f>
        <v>0</v>
      </c>
      <c r="L56" s="183">
        <f>ROUND(F56*(G56),2)</f>
        <v>0</v>
      </c>
      <c r="M56" s="183">
        <f>ROUND(F56*(H56),2)</f>
        <v>294.89</v>
      </c>
      <c r="N56" s="183">
        <v>2.4500000000000002</v>
      </c>
      <c r="O56" s="183"/>
      <c r="P56" s="187"/>
      <c r="Q56" s="187"/>
      <c r="R56" s="187"/>
      <c r="S56" s="183">
        <f>ROUND(F56*(P56),3)</f>
        <v>0</v>
      </c>
      <c r="T56" s="184"/>
      <c r="U56" s="184"/>
      <c r="V56" s="187"/>
      <c r="Z56">
        <v>0</v>
      </c>
    </row>
    <row r="57" spans="1:26" ht="35.1" customHeight="1" x14ac:dyDescent="0.25">
      <c r="A57" s="185"/>
      <c r="B57" s="180" t="s">
        <v>205</v>
      </c>
      <c r="C57" s="186" t="s">
        <v>212</v>
      </c>
      <c r="D57" s="180" t="s">
        <v>213</v>
      </c>
      <c r="E57" s="180" t="s">
        <v>214</v>
      </c>
      <c r="F57" s="181">
        <v>1</v>
      </c>
      <c r="G57" s="182">
        <v>0</v>
      </c>
      <c r="H57" s="182">
        <v>232.26</v>
      </c>
      <c r="I57" s="182">
        <f>ROUND(F57*(G57+H57),2)</f>
        <v>232.26</v>
      </c>
      <c r="J57" s="180">
        <f>ROUND(F57*(N57),2)</f>
        <v>232.26</v>
      </c>
      <c r="K57" s="183">
        <f>ROUND(F57*(O57),2)</f>
        <v>0</v>
      </c>
      <c r="L57" s="183">
        <f>ROUND(F57*(G57),2)</f>
        <v>0</v>
      </c>
      <c r="M57" s="183">
        <f>ROUND(F57*(H57),2)</f>
        <v>232.26</v>
      </c>
      <c r="N57" s="183">
        <v>232.26</v>
      </c>
      <c r="O57" s="183"/>
      <c r="P57" s="187">
        <v>0.12035999999999999</v>
      </c>
      <c r="Q57" s="187"/>
      <c r="R57" s="187">
        <v>0.12035999999999999</v>
      </c>
      <c r="S57" s="183">
        <f>ROUND(F57*(P57),3)</f>
        <v>0.12</v>
      </c>
      <c r="T57" s="184"/>
      <c r="U57" s="184"/>
      <c r="V57" s="187"/>
      <c r="Z57">
        <v>0</v>
      </c>
    </row>
    <row r="58" spans="1:26" ht="35.1" customHeight="1" x14ac:dyDescent="0.25">
      <c r="A58" s="193"/>
      <c r="B58" s="188" t="s">
        <v>146</v>
      </c>
      <c r="C58" s="194" t="s">
        <v>215</v>
      </c>
      <c r="D58" s="188" t="s">
        <v>216</v>
      </c>
      <c r="E58" s="188" t="s">
        <v>158</v>
      </c>
      <c r="F58" s="189">
        <v>1</v>
      </c>
      <c r="G58" s="190">
        <v>0</v>
      </c>
      <c r="H58" s="190">
        <v>551.61</v>
      </c>
      <c r="I58" s="190">
        <f>ROUND(F58*(G58+H58),2)</f>
        <v>551.61</v>
      </c>
      <c r="J58" s="188">
        <f>ROUND(F58*(N58),2)</f>
        <v>551.61</v>
      </c>
      <c r="K58" s="191">
        <f>ROUND(F58*(O58),2)</f>
        <v>0</v>
      </c>
      <c r="L58" s="191">
        <f>ROUND(F58*(G58),2)</f>
        <v>0</v>
      </c>
      <c r="M58" s="191">
        <f>ROUND(F58*(H58),2)</f>
        <v>551.61</v>
      </c>
      <c r="N58" s="191">
        <v>551.61</v>
      </c>
      <c r="O58" s="191"/>
      <c r="P58" s="195"/>
      <c r="Q58" s="195"/>
      <c r="R58" s="195"/>
      <c r="S58" s="191">
        <f>ROUND(F58*(P58),3)</f>
        <v>0</v>
      </c>
      <c r="T58" s="192"/>
      <c r="U58" s="192"/>
      <c r="V58" s="195"/>
      <c r="Z58">
        <v>0</v>
      </c>
    </row>
    <row r="59" spans="1:26" x14ac:dyDescent="0.25">
      <c r="A59" s="161"/>
      <c r="B59" s="161"/>
      <c r="C59" s="179">
        <v>2</v>
      </c>
      <c r="D59" s="179" t="s">
        <v>76</v>
      </c>
      <c r="E59" s="161"/>
      <c r="F59" s="178"/>
      <c r="G59" s="164">
        <f>ROUND((SUM(L50:L58))/1,2)</f>
        <v>0</v>
      </c>
      <c r="H59" s="164">
        <f>ROUND((SUM(M50:M58))/1,2)</f>
        <v>16195.06</v>
      </c>
      <c r="I59" s="164">
        <f>ROUND((SUM(I50:I58))/1,2)</f>
        <v>16195.06</v>
      </c>
      <c r="J59" s="161"/>
      <c r="K59" s="161"/>
      <c r="L59" s="161">
        <f>ROUND((SUM(L50:L58))/1,2)</f>
        <v>0</v>
      </c>
      <c r="M59" s="161">
        <f>ROUND((SUM(M50:M58))/1,2)</f>
        <v>16195.06</v>
      </c>
      <c r="N59" s="161"/>
      <c r="O59" s="161"/>
      <c r="P59" s="196"/>
      <c r="Q59" s="161"/>
      <c r="R59" s="161"/>
      <c r="S59" s="196">
        <f>ROUND((SUM(S50:S58))/1,2)</f>
        <v>240.45</v>
      </c>
      <c r="T59" s="158"/>
      <c r="U59" s="158"/>
      <c r="V59" s="2">
        <f>ROUND((SUM(V50:V58))/1,2)</f>
        <v>0</v>
      </c>
      <c r="W59" s="158"/>
      <c r="X59" s="158"/>
      <c r="Y59" s="158"/>
      <c r="Z59" s="158"/>
    </row>
    <row r="60" spans="1:26" x14ac:dyDescent="0.25">
      <c r="A60" s="1"/>
      <c r="B60" s="1"/>
      <c r="C60" s="1"/>
      <c r="D60" s="1"/>
      <c r="E60" s="1"/>
      <c r="F60" s="174"/>
      <c r="G60" s="154"/>
      <c r="H60" s="154"/>
      <c r="I60" s="154"/>
      <c r="J60" s="1"/>
      <c r="K60" s="1"/>
      <c r="L60" s="1"/>
      <c r="M60" s="1"/>
      <c r="N60" s="1"/>
      <c r="O60" s="1"/>
      <c r="P60" s="1"/>
      <c r="Q60" s="1"/>
      <c r="R60" s="1"/>
      <c r="S60" s="1"/>
      <c r="V60" s="1"/>
    </row>
    <row r="61" spans="1:26" x14ac:dyDescent="0.25">
      <c r="A61" s="161"/>
      <c r="B61" s="161"/>
      <c r="C61" s="179">
        <v>3</v>
      </c>
      <c r="D61" s="179" t="s">
        <v>77</v>
      </c>
      <c r="E61" s="161"/>
      <c r="F61" s="178"/>
      <c r="G61" s="162"/>
      <c r="H61" s="162"/>
      <c r="I61" s="162"/>
      <c r="J61" s="161"/>
      <c r="K61" s="161"/>
      <c r="L61" s="161"/>
      <c r="M61" s="161"/>
      <c r="N61" s="161"/>
      <c r="O61" s="161"/>
      <c r="P61" s="161"/>
      <c r="Q61" s="161"/>
      <c r="R61" s="161"/>
      <c r="S61" s="161"/>
      <c r="T61" s="158"/>
      <c r="U61" s="158"/>
      <c r="V61" s="161"/>
      <c r="W61" s="158"/>
      <c r="X61" s="158"/>
      <c r="Y61" s="158"/>
      <c r="Z61" s="158"/>
    </row>
    <row r="62" spans="1:26" ht="35.1" customHeight="1" x14ac:dyDescent="0.25">
      <c r="A62" s="185"/>
      <c r="B62" s="180" t="s">
        <v>121</v>
      </c>
      <c r="C62" s="186" t="s">
        <v>217</v>
      </c>
      <c r="D62" s="180" t="s">
        <v>218</v>
      </c>
      <c r="E62" s="180" t="s">
        <v>171</v>
      </c>
      <c r="F62" s="181">
        <v>5.8780000000000001</v>
      </c>
      <c r="G62" s="182">
        <v>0</v>
      </c>
      <c r="H62" s="182">
        <v>326.13</v>
      </c>
      <c r="I62" s="182">
        <f>ROUND(F62*(G62+H62),2)</f>
        <v>1916.99</v>
      </c>
      <c r="J62" s="180">
        <f>ROUND(F62*(N62),2)</f>
        <v>1916.99</v>
      </c>
      <c r="K62" s="183">
        <f>ROUND(F62*(O62),2)</f>
        <v>0</v>
      </c>
      <c r="L62" s="183">
        <f>ROUND(F62*(G62),2)</f>
        <v>0</v>
      </c>
      <c r="M62" s="183">
        <f>ROUND(F62*(H62),2)</f>
        <v>1916.99</v>
      </c>
      <c r="N62" s="183">
        <v>326.13</v>
      </c>
      <c r="O62" s="183"/>
      <c r="P62" s="187"/>
      <c r="Q62" s="187"/>
      <c r="R62" s="187"/>
      <c r="S62" s="183">
        <f>ROUND(F62*(P62),3)</f>
        <v>0</v>
      </c>
      <c r="T62" s="184"/>
      <c r="U62" s="184"/>
      <c r="V62" s="187"/>
      <c r="Z62">
        <v>0</v>
      </c>
    </row>
    <row r="63" spans="1:26" ht="35.1" customHeight="1" x14ac:dyDescent="0.25">
      <c r="A63" s="193"/>
      <c r="B63" s="188" t="s">
        <v>146</v>
      </c>
      <c r="C63" s="194" t="s">
        <v>219</v>
      </c>
      <c r="D63" s="188" t="s">
        <v>220</v>
      </c>
      <c r="E63" s="188" t="s">
        <v>142</v>
      </c>
      <c r="F63" s="189">
        <v>738.18499999999995</v>
      </c>
      <c r="G63" s="190">
        <v>0</v>
      </c>
      <c r="H63" s="190">
        <v>2.8</v>
      </c>
      <c r="I63" s="190">
        <f>ROUND(F63*(G63+H63),2)</f>
        <v>2066.92</v>
      </c>
      <c r="J63" s="188">
        <f>ROUND(F63*(N63),2)</f>
        <v>2066.92</v>
      </c>
      <c r="K63" s="191">
        <f>ROUND(F63*(O63),2)</f>
        <v>0</v>
      </c>
      <c r="L63" s="191">
        <f>ROUND(F63*(G63),2)</f>
        <v>0</v>
      </c>
      <c r="M63" s="191">
        <f>ROUND(F63*(H63),2)</f>
        <v>2066.92</v>
      </c>
      <c r="N63" s="191">
        <v>2.8</v>
      </c>
      <c r="O63" s="191"/>
      <c r="P63" s="195"/>
      <c r="Q63" s="195"/>
      <c r="R63" s="195"/>
      <c r="S63" s="191">
        <f>ROUND(F63*(P63),3)</f>
        <v>0</v>
      </c>
      <c r="T63" s="192"/>
      <c r="U63" s="192"/>
      <c r="V63" s="195"/>
      <c r="Z63">
        <v>0</v>
      </c>
    </row>
    <row r="64" spans="1:26" ht="35.1" customHeight="1" x14ac:dyDescent="0.25">
      <c r="A64" s="193"/>
      <c r="B64" s="188" t="s">
        <v>146</v>
      </c>
      <c r="C64" s="194" t="s">
        <v>221</v>
      </c>
      <c r="D64" s="188" t="s">
        <v>222</v>
      </c>
      <c r="E64" s="188" t="s">
        <v>158</v>
      </c>
      <c r="F64" s="189">
        <v>71</v>
      </c>
      <c r="G64" s="190">
        <v>0</v>
      </c>
      <c r="H64" s="190">
        <v>8.7100000000000009</v>
      </c>
      <c r="I64" s="190">
        <f>ROUND(F64*(G64+H64),2)</f>
        <v>618.41</v>
      </c>
      <c r="J64" s="188">
        <f>ROUND(F64*(N64),2)</f>
        <v>618.41</v>
      </c>
      <c r="K64" s="191">
        <f>ROUND(F64*(O64),2)</f>
        <v>0</v>
      </c>
      <c r="L64" s="191">
        <f>ROUND(F64*(G64),2)</f>
        <v>0</v>
      </c>
      <c r="M64" s="191">
        <f>ROUND(F64*(H64),2)</f>
        <v>618.41</v>
      </c>
      <c r="N64" s="191">
        <v>8.7100000000000009</v>
      </c>
      <c r="O64" s="191"/>
      <c r="P64" s="195"/>
      <c r="Q64" s="195"/>
      <c r="R64" s="195"/>
      <c r="S64" s="191">
        <f>ROUND(F64*(P64),3)</f>
        <v>0</v>
      </c>
      <c r="T64" s="192"/>
      <c r="U64" s="192"/>
      <c r="V64" s="195"/>
      <c r="Z64">
        <v>0</v>
      </c>
    </row>
    <row r="65" spans="1:26" ht="35.1" customHeight="1" x14ac:dyDescent="0.25">
      <c r="A65" s="193"/>
      <c r="B65" s="188" t="s">
        <v>146</v>
      </c>
      <c r="C65" s="194" t="s">
        <v>223</v>
      </c>
      <c r="D65" s="188" t="s">
        <v>224</v>
      </c>
      <c r="E65" s="188" t="s">
        <v>158</v>
      </c>
      <c r="F65" s="189">
        <v>16</v>
      </c>
      <c r="G65" s="190">
        <v>0</v>
      </c>
      <c r="H65" s="190">
        <v>123.87</v>
      </c>
      <c r="I65" s="190">
        <f>ROUND(F65*(G65+H65),2)</f>
        <v>1981.92</v>
      </c>
      <c r="J65" s="188">
        <f>ROUND(F65*(N65),2)</f>
        <v>1981.92</v>
      </c>
      <c r="K65" s="191">
        <f>ROUND(F65*(O65),2)</f>
        <v>0</v>
      </c>
      <c r="L65" s="191">
        <f>ROUND(F65*(G65),2)</f>
        <v>0</v>
      </c>
      <c r="M65" s="191">
        <f>ROUND(F65*(H65),2)</f>
        <v>1981.92</v>
      </c>
      <c r="N65" s="191">
        <v>123.87</v>
      </c>
      <c r="O65" s="191"/>
      <c r="P65" s="195"/>
      <c r="Q65" s="195"/>
      <c r="R65" s="195"/>
      <c r="S65" s="191">
        <f>ROUND(F65*(P65),3)</f>
        <v>0</v>
      </c>
      <c r="T65" s="192"/>
      <c r="U65" s="192"/>
      <c r="V65" s="195"/>
      <c r="Z65">
        <v>0</v>
      </c>
    </row>
    <row r="66" spans="1:26" ht="35.1" customHeight="1" x14ac:dyDescent="0.25">
      <c r="A66" s="193"/>
      <c r="B66" s="188" t="s">
        <v>146</v>
      </c>
      <c r="C66" s="194" t="s">
        <v>225</v>
      </c>
      <c r="D66" s="188" t="s">
        <v>226</v>
      </c>
      <c r="E66" s="188" t="s">
        <v>158</v>
      </c>
      <c r="F66" s="189">
        <v>3</v>
      </c>
      <c r="G66" s="190">
        <v>0</v>
      </c>
      <c r="H66" s="190">
        <v>117.1</v>
      </c>
      <c r="I66" s="190">
        <f>ROUND(F66*(G66+H66),2)</f>
        <v>351.3</v>
      </c>
      <c r="J66" s="188">
        <f>ROUND(F66*(N66),2)</f>
        <v>351.3</v>
      </c>
      <c r="K66" s="191">
        <f>ROUND(F66*(O66),2)</f>
        <v>0</v>
      </c>
      <c r="L66" s="191">
        <f>ROUND(F66*(G66),2)</f>
        <v>0</v>
      </c>
      <c r="M66" s="191">
        <f>ROUND(F66*(H66),2)</f>
        <v>351.3</v>
      </c>
      <c r="N66" s="191">
        <v>117.1</v>
      </c>
      <c r="O66" s="191"/>
      <c r="P66" s="195"/>
      <c r="Q66" s="195"/>
      <c r="R66" s="195"/>
      <c r="S66" s="191">
        <f>ROUND(F66*(P66),3)</f>
        <v>0</v>
      </c>
      <c r="T66" s="192"/>
      <c r="U66" s="192"/>
      <c r="V66" s="195"/>
      <c r="Z66">
        <v>0</v>
      </c>
    </row>
    <row r="67" spans="1:26" ht="35.1" customHeight="1" x14ac:dyDescent="0.25">
      <c r="A67" s="193"/>
      <c r="B67" s="188" t="s">
        <v>146</v>
      </c>
      <c r="C67" s="194" t="s">
        <v>227</v>
      </c>
      <c r="D67" s="188" t="s">
        <v>228</v>
      </c>
      <c r="E67" s="188" t="s">
        <v>158</v>
      </c>
      <c r="F67" s="189">
        <v>4</v>
      </c>
      <c r="G67" s="190">
        <v>0</v>
      </c>
      <c r="H67" s="190">
        <v>401.61</v>
      </c>
      <c r="I67" s="190">
        <f>ROUND(F67*(G67+H67),2)</f>
        <v>1606.44</v>
      </c>
      <c r="J67" s="188">
        <f>ROUND(F67*(N67),2)</f>
        <v>1606.44</v>
      </c>
      <c r="K67" s="191">
        <f>ROUND(F67*(O67),2)</f>
        <v>0</v>
      </c>
      <c r="L67" s="191">
        <f>ROUND(F67*(G67),2)</f>
        <v>0</v>
      </c>
      <c r="M67" s="191">
        <f>ROUND(F67*(H67),2)</f>
        <v>1606.44</v>
      </c>
      <c r="N67" s="191">
        <v>401.61</v>
      </c>
      <c r="O67" s="191"/>
      <c r="P67" s="195"/>
      <c r="Q67" s="195"/>
      <c r="R67" s="195"/>
      <c r="S67" s="191">
        <f>ROUND(F67*(P67),3)</f>
        <v>0</v>
      </c>
      <c r="T67" s="192"/>
      <c r="U67" s="192"/>
      <c r="V67" s="195"/>
      <c r="Z67">
        <v>0</v>
      </c>
    </row>
    <row r="68" spans="1:26" x14ac:dyDescent="0.25">
      <c r="A68" s="161"/>
      <c r="B68" s="161"/>
      <c r="C68" s="179">
        <v>3</v>
      </c>
      <c r="D68" s="179" t="s">
        <v>77</v>
      </c>
      <c r="E68" s="161"/>
      <c r="F68" s="178"/>
      <c r="G68" s="164">
        <f>ROUND((SUM(L61:L67))/1,2)</f>
        <v>0</v>
      </c>
      <c r="H68" s="164">
        <f>ROUND((SUM(M61:M67))/1,2)</f>
        <v>8541.98</v>
      </c>
      <c r="I68" s="164">
        <f>ROUND((SUM(I61:I67))/1,2)</f>
        <v>8541.98</v>
      </c>
      <c r="J68" s="161"/>
      <c r="K68" s="161"/>
      <c r="L68" s="161">
        <f>ROUND((SUM(L61:L67))/1,2)</f>
        <v>0</v>
      </c>
      <c r="M68" s="161">
        <f>ROUND((SUM(M61:M67))/1,2)</f>
        <v>8541.98</v>
      </c>
      <c r="N68" s="161"/>
      <c r="O68" s="161"/>
      <c r="P68" s="196"/>
      <c r="Q68" s="161"/>
      <c r="R68" s="161"/>
      <c r="S68" s="196">
        <f>ROUND((SUM(S61:S67))/1,2)</f>
        <v>0</v>
      </c>
      <c r="T68" s="158"/>
      <c r="U68" s="158"/>
      <c r="V68" s="2">
        <f>ROUND((SUM(V61:V67))/1,2)</f>
        <v>0</v>
      </c>
      <c r="W68" s="158"/>
      <c r="X68" s="158"/>
      <c r="Y68" s="158"/>
      <c r="Z68" s="158"/>
    </row>
    <row r="69" spans="1:26" x14ac:dyDescent="0.25">
      <c r="A69" s="1"/>
      <c r="B69" s="1"/>
      <c r="C69" s="1"/>
      <c r="D69" s="1"/>
      <c r="E69" s="1"/>
      <c r="F69" s="174"/>
      <c r="G69" s="154"/>
      <c r="H69" s="154"/>
      <c r="I69" s="154"/>
      <c r="J69" s="1"/>
      <c r="K69" s="1"/>
      <c r="L69" s="1"/>
      <c r="M69" s="1"/>
      <c r="N69" s="1"/>
      <c r="O69" s="1"/>
      <c r="P69" s="1"/>
      <c r="Q69" s="1"/>
      <c r="R69" s="1"/>
      <c r="S69" s="1"/>
      <c r="V69" s="1"/>
    </row>
    <row r="70" spans="1:26" x14ac:dyDescent="0.25">
      <c r="A70" s="161"/>
      <c r="B70" s="161"/>
      <c r="C70" s="179">
        <v>4</v>
      </c>
      <c r="D70" s="179" t="s">
        <v>78</v>
      </c>
      <c r="E70" s="161"/>
      <c r="F70" s="178"/>
      <c r="G70" s="162"/>
      <c r="H70" s="162"/>
      <c r="I70" s="162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58"/>
      <c r="U70" s="158"/>
      <c r="V70" s="161"/>
      <c r="W70" s="158"/>
      <c r="X70" s="158"/>
      <c r="Y70" s="158"/>
      <c r="Z70" s="158"/>
    </row>
    <row r="71" spans="1:26" ht="35.1" customHeight="1" x14ac:dyDescent="0.25">
      <c r="A71" s="185"/>
      <c r="B71" s="180" t="s">
        <v>229</v>
      </c>
      <c r="C71" s="186" t="s">
        <v>230</v>
      </c>
      <c r="D71" s="180" t="s">
        <v>231</v>
      </c>
      <c r="E71" s="180" t="s">
        <v>118</v>
      </c>
      <c r="F71" s="181">
        <v>25.86</v>
      </c>
      <c r="G71" s="182">
        <v>0</v>
      </c>
      <c r="H71" s="182">
        <v>38.71</v>
      </c>
      <c r="I71" s="182">
        <f>ROUND(F71*(G71+H71),2)</f>
        <v>1001.04</v>
      </c>
      <c r="J71" s="180">
        <f>ROUND(F71*(N71),2)</f>
        <v>1001.04</v>
      </c>
      <c r="K71" s="183">
        <f>ROUND(F71*(O71),2)</f>
        <v>0</v>
      </c>
      <c r="L71" s="183">
        <f>ROUND(F71*(G71),2)</f>
        <v>0</v>
      </c>
      <c r="M71" s="183">
        <f>ROUND(F71*(H71),2)</f>
        <v>1001.04</v>
      </c>
      <c r="N71" s="183">
        <v>38.71</v>
      </c>
      <c r="O71" s="183"/>
      <c r="P71" s="187">
        <v>1.8907700000000001</v>
      </c>
      <c r="Q71" s="187"/>
      <c r="R71" s="187">
        <v>1.8907700000000001</v>
      </c>
      <c r="S71" s="183">
        <f>ROUND(F71*(P71),3)</f>
        <v>48.895000000000003</v>
      </c>
      <c r="T71" s="184"/>
      <c r="U71" s="184"/>
      <c r="V71" s="187"/>
      <c r="Z71">
        <v>0</v>
      </c>
    </row>
    <row r="72" spans="1:26" ht="35.1" customHeight="1" x14ac:dyDescent="0.25">
      <c r="A72" s="193"/>
      <c r="B72" s="188" t="s">
        <v>146</v>
      </c>
      <c r="C72" s="194" t="s">
        <v>232</v>
      </c>
      <c r="D72" s="188" t="s">
        <v>233</v>
      </c>
      <c r="E72" s="188" t="s">
        <v>158</v>
      </c>
      <c r="F72" s="189">
        <v>1</v>
      </c>
      <c r="G72" s="190">
        <v>0</v>
      </c>
      <c r="H72" s="190">
        <v>259.36</v>
      </c>
      <c r="I72" s="190">
        <f>ROUND(F72*(G72+H72),2)</f>
        <v>259.36</v>
      </c>
      <c r="J72" s="188">
        <f>ROUND(F72*(N72),2)</f>
        <v>259.36</v>
      </c>
      <c r="K72" s="191">
        <f>ROUND(F72*(O72),2)</f>
        <v>0</v>
      </c>
      <c r="L72" s="191">
        <f>ROUND(F72*(G72),2)</f>
        <v>0</v>
      </c>
      <c r="M72" s="191">
        <f>ROUND(F72*(H72),2)</f>
        <v>259.36</v>
      </c>
      <c r="N72" s="191">
        <v>259.36</v>
      </c>
      <c r="O72" s="191"/>
      <c r="P72" s="195"/>
      <c r="Q72" s="195"/>
      <c r="R72" s="195"/>
      <c r="S72" s="191">
        <f>ROUND(F72*(P72),3)</f>
        <v>0</v>
      </c>
      <c r="T72" s="192"/>
      <c r="U72" s="192"/>
      <c r="V72" s="195"/>
      <c r="Z72">
        <v>0</v>
      </c>
    </row>
    <row r="73" spans="1:26" ht="35.1" customHeight="1" x14ac:dyDescent="0.25">
      <c r="A73" s="193"/>
      <c r="B73" s="188" t="s">
        <v>146</v>
      </c>
      <c r="C73" s="194" t="s">
        <v>234</v>
      </c>
      <c r="D73" s="188" t="s">
        <v>235</v>
      </c>
      <c r="E73" s="188" t="s">
        <v>142</v>
      </c>
      <c r="F73" s="189">
        <v>21.73</v>
      </c>
      <c r="G73" s="190">
        <v>0</v>
      </c>
      <c r="H73" s="190">
        <v>213.87</v>
      </c>
      <c r="I73" s="190">
        <f>ROUND(F73*(G73+H73),2)</f>
        <v>4647.3999999999996</v>
      </c>
      <c r="J73" s="188">
        <f>ROUND(F73*(N73),2)</f>
        <v>4647.3999999999996</v>
      </c>
      <c r="K73" s="191">
        <f>ROUND(F73*(O73),2)</f>
        <v>0</v>
      </c>
      <c r="L73" s="191">
        <f>ROUND(F73*(G73),2)</f>
        <v>0</v>
      </c>
      <c r="M73" s="191">
        <f>ROUND(F73*(H73),2)</f>
        <v>4647.3999999999996</v>
      </c>
      <c r="N73" s="191">
        <v>213.87</v>
      </c>
      <c r="O73" s="191"/>
      <c r="P73" s="195"/>
      <c r="Q73" s="195"/>
      <c r="R73" s="195"/>
      <c r="S73" s="191">
        <f>ROUND(F73*(P73),3)</f>
        <v>0</v>
      </c>
      <c r="T73" s="192"/>
      <c r="U73" s="192"/>
      <c r="V73" s="195"/>
      <c r="Z73">
        <v>0</v>
      </c>
    </row>
    <row r="74" spans="1:26" ht="35.1" customHeight="1" x14ac:dyDescent="0.25">
      <c r="A74" s="193"/>
      <c r="B74" s="188" t="s">
        <v>146</v>
      </c>
      <c r="C74" s="194" t="s">
        <v>236</v>
      </c>
      <c r="D74" s="188" t="s">
        <v>237</v>
      </c>
      <c r="E74" s="188" t="s">
        <v>142</v>
      </c>
      <c r="F74" s="189">
        <v>581.04300000000001</v>
      </c>
      <c r="G74" s="190">
        <v>0</v>
      </c>
      <c r="H74" s="190">
        <v>3.89</v>
      </c>
      <c r="I74" s="190">
        <f>ROUND(F74*(G74+H74),2)</f>
        <v>2260.2600000000002</v>
      </c>
      <c r="J74" s="188">
        <f>ROUND(F74*(N74),2)</f>
        <v>2260.2600000000002</v>
      </c>
      <c r="K74" s="191">
        <f>ROUND(F74*(O74),2)</f>
        <v>0</v>
      </c>
      <c r="L74" s="191">
        <f>ROUND(F74*(G74),2)</f>
        <v>0</v>
      </c>
      <c r="M74" s="191">
        <f>ROUND(F74*(H74),2)</f>
        <v>2260.2600000000002</v>
      </c>
      <c r="N74" s="191">
        <v>3.89</v>
      </c>
      <c r="O74" s="191"/>
      <c r="P74" s="195"/>
      <c r="Q74" s="195"/>
      <c r="R74" s="195"/>
      <c r="S74" s="191">
        <f>ROUND(F74*(P74),3)</f>
        <v>0</v>
      </c>
      <c r="T74" s="192"/>
      <c r="U74" s="192"/>
      <c r="V74" s="195"/>
      <c r="Z74">
        <v>0</v>
      </c>
    </row>
    <row r="75" spans="1:26" ht="35.1" customHeight="1" x14ac:dyDescent="0.25">
      <c r="A75" s="193"/>
      <c r="B75" s="188" t="s">
        <v>146</v>
      </c>
      <c r="C75" s="194" t="s">
        <v>238</v>
      </c>
      <c r="D75" s="188" t="s">
        <v>239</v>
      </c>
      <c r="E75" s="188" t="s">
        <v>142</v>
      </c>
      <c r="F75" s="189">
        <v>668.64099999999996</v>
      </c>
      <c r="G75" s="190">
        <v>0</v>
      </c>
      <c r="H75" s="190">
        <v>3.89</v>
      </c>
      <c r="I75" s="190">
        <f>ROUND(F75*(G75+H75),2)</f>
        <v>2601.0100000000002</v>
      </c>
      <c r="J75" s="188">
        <f>ROUND(F75*(N75),2)</f>
        <v>2601.0100000000002</v>
      </c>
      <c r="K75" s="191">
        <f>ROUND(F75*(O75),2)</f>
        <v>0</v>
      </c>
      <c r="L75" s="191">
        <f>ROUND(F75*(G75),2)</f>
        <v>0</v>
      </c>
      <c r="M75" s="191">
        <f>ROUND(F75*(H75),2)</f>
        <v>2601.0100000000002</v>
      </c>
      <c r="N75" s="191">
        <v>3.89</v>
      </c>
      <c r="O75" s="191"/>
      <c r="P75" s="195"/>
      <c r="Q75" s="195"/>
      <c r="R75" s="195"/>
      <c r="S75" s="191">
        <f>ROUND(F75*(P75),3)</f>
        <v>0</v>
      </c>
      <c r="T75" s="192"/>
      <c r="U75" s="192"/>
      <c r="V75" s="195"/>
      <c r="Z75">
        <v>0</v>
      </c>
    </row>
    <row r="76" spans="1:26" ht="35.1" customHeight="1" x14ac:dyDescent="0.25">
      <c r="A76" s="193"/>
      <c r="B76" s="188" t="s">
        <v>146</v>
      </c>
      <c r="C76" s="194" t="s">
        <v>240</v>
      </c>
      <c r="D76" s="188" t="s">
        <v>241</v>
      </c>
      <c r="E76" s="188" t="s">
        <v>142</v>
      </c>
      <c r="F76" s="189">
        <v>668.64099999999996</v>
      </c>
      <c r="G76" s="190">
        <v>0</v>
      </c>
      <c r="H76" s="190">
        <v>19.37</v>
      </c>
      <c r="I76" s="190">
        <f>ROUND(F76*(G76+H76),2)</f>
        <v>12951.58</v>
      </c>
      <c r="J76" s="188">
        <f>ROUND(F76*(N76),2)</f>
        <v>12951.58</v>
      </c>
      <c r="K76" s="191">
        <f>ROUND(F76*(O76),2)</f>
        <v>0</v>
      </c>
      <c r="L76" s="191">
        <f>ROUND(F76*(G76),2)</f>
        <v>0</v>
      </c>
      <c r="M76" s="191">
        <f>ROUND(F76*(H76),2)</f>
        <v>12951.58</v>
      </c>
      <c r="N76" s="191">
        <v>19.37</v>
      </c>
      <c r="O76" s="191"/>
      <c r="P76" s="195"/>
      <c r="Q76" s="195"/>
      <c r="R76" s="195"/>
      <c r="S76" s="191">
        <f>ROUND(F76*(P76),3)</f>
        <v>0</v>
      </c>
      <c r="T76" s="192"/>
      <c r="U76" s="192"/>
      <c r="V76" s="195"/>
      <c r="Z76">
        <v>0</v>
      </c>
    </row>
    <row r="77" spans="1:26" ht="35.1" customHeight="1" x14ac:dyDescent="0.25">
      <c r="A77" s="193"/>
      <c r="B77" s="188" t="s">
        <v>146</v>
      </c>
      <c r="C77" s="194" t="s">
        <v>242</v>
      </c>
      <c r="D77" s="188" t="s">
        <v>243</v>
      </c>
      <c r="E77" s="188" t="s">
        <v>158</v>
      </c>
      <c r="F77" s="189">
        <v>22</v>
      </c>
      <c r="G77" s="190">
        <v>0</v>
      </c>
      <c r="H77" s="190">
        <v>93.87</v>
      </c>
      <c r="I77" s="190">
        <f>ROUND(F77*(G77+H77),2)</f>
        <v>2065.14</v>
      </c>
      <c r="J77" s="188">
        <f>ROUND(F77*(N77),2)</f>
        <v>2065.14</v>
      </c>
      <c r="K77" s="191">
        <f>ROUND(F77*(O77),2)</f>
        <v>0</v>
      </c>
      <c r="L77" s="191">
        <f>ROUND(F77*(G77),2)</f>
        <v>0</v>
      </c>
      <c r="M77" s="191">
        <f>ROUND(F77*(H77),2)</f>
        <v>2065.14</v>
      </c>
      <c r="N77" s="191">
        <v>93.87</v>
      </c>
      <c r="O77" s="191"/>
      <c r="P77" s="195"/>
      <c r="Q77" s="195"/>
      <c r="R77" s="195"/>
      <c r="S77" s="191">
        <f>ROUND(F77*(P77),3)</f>
        <v>0</v>
      </c>
      <c r="T77" s="192"/>
      <c r="U77" s="192"/>
      <c r="V77" s="195"/>
      <c r="Z77">
        <v>0</v>
      </c>
    </row>
    <row r="78" spans="1:26" ht="35.1" customHeight="1" x14ac:dyDescent="0.25">
      <c r="A78" s="193"/>
      <c r="B78" s="188" t="s">
        <v>146</v>
      </c>
      <c r="C78" s="194" t="s">
        <v>244</v>
      </c>
      <c r="D78" s="188" t="s">
        <v>245</v>
      </c>
      <c r="E78" s="188" t="s">
        <v>158</v>
      </c>
      <c r="F78" s="189">
        <v>7</v>
      </c>
      <c r="G78" s="190">
        <v>0</v>
      </c>
      <c r="H78" s="190">
        <v>100.65</v>
      </c>
      <c r="I78" s="190">
        <f>ROUND(F78*(G78+H78),2)</f>
        <v>704.55</v>
      </c>
      <c r="J78" s="188">
        <f>ROUND(F78*(N78),2)</f>
        <v>704.55</v>
      </c>
      <c r="K78" s="191">
        <f>ROUND(F78*(O78),2)</f>
        <v>0</v>
      </c>
      <c r="L78" s="191">
        <f>ROUND(F78*(G78),2)</f>
        <v>0</v>
      </c>
      <c r="M78" s="191">
        <f>ROUND(F78*(H78),2)</f>
        <v>704.55</v>
      </c>
      <c r="N78" s="191">
        <v>100.65</v>
      </c>
      <c r="O78" s="191"/>
      <c r="P78" s="195"/>
      <c r="Q78" s="195"/>
      <c r="R78" s="195"/>
      <c r="S78" s="191">
        <f>ROUND(F78*(P78),3)</f>
        <v>0</v>
      </c>
      <c r="T78" s="192"/>
      <c r="U78" s="192"/>
      <c r="V78" s="195"/>
      <c r="Z78">
        <v>0</v>
      </c>
    </row>
    <row r="79" spans="1:26" ht="35.1" customHeight="1" x14ac:dyDescent="0.25">
      <c r="A79" s="193"/>
      <c r="B79" s="188" t="s">
        <v>146</v>
      </c>
      <c r="C79" s="194" t="s">
        <v>246</v>
      </c>
      <c r="D79" s="188" t="s">
        <v>247</v>
      </c>
      <c r="E79" s="188" t="s">
        <v>158</v>
      </c>
      <c r="F79" s="189">
        <v>4</v>
      </c>
      <c r="G79" s="190">
        <v>0</v>
      </c>
      <c r="H79" s="190">
        <v>124.84</v>
      </c>
      <c r="I79" s="190">
        <f>ROUND(F79*(G79+H79),2)</f>
        <v>499.36</v>
      </c>
      <c r="J79" s="188">
        <f>ROUND(F79*(N79),2)</f>
        <v>499.36</v>
      </c>
      <c r="K79" s="191">
        <f>ROUND(F79*(O79),2)</f>
        <v>0</v>
      </c>
      <c r="L79" s="191">
        <f>ROUND(F79*(G79),2)</f>
        <v>0</v>
      </c>
      <c r="M79" s="191">
        <f>ROUND(F79*(H79),2)</f>
        <v>499.36</v>
      </c>
      <c r="N79" s="191">
        <v>124.84</v>
      </c>
      <c r="O79" s="191"/>
      <c r="P79" s="195"/>
      <c r="Q79" s="195"/>
      <c r="R79" s="195"/>
      <c r="S79" s="191">
        <f>ROUND(F79*(P79),3)</f>
        <v>0</v>
      </c>
      <c r="T79" s="192"/>
      <c r="U79" s="192"/>
      <c r="V79" s="195"/>
      <c r="Z79">
        <v>0</v>
      </c>
    </row>
    <row r="80" spans="1:26" ht="35.1" customHeight="1" x14ac:dyDescent="0.25">
      <c r="A80" s="193"/>
      <c r="B80" s="188" t="s">
        <v>146</v>
      </c>
      <c r="C80" s="194" t="s">
        <v>248</v>
      </c>
      <c r="D80" s="188" t="s">
        <v>249</v>
      </c>
      <c r="E80" s="188" t="s">
        <v>158</v>
      </c>
      <c r="F80" s="189">
        <v>4</v>
      </c>
      <c r="G80" s="190">
        <v>0</v>
      </c>
      <c r="H80" s="190">
        <v>307.74</v>
      </c>
      <c r="I80" s="190">
        <f>ROUND(F80*(G80+H80),2)</f>
        <v>1230.96</v>
      </c>
      <c r="J80" s="188">
        <f>ROUND(F80*(N80),2)</f>
        <v>1230.96</v>
      </c>
      <c r="K80" s="191">
        <f>ROUND(F80*(O80),2)</f>
        <v>0</v>
      </c>
      <c r="L80" s="191">
        <f>ROUND(F80*(G80),2)</f>
        <v>0</v>
      </c>
      <c r="M80" s="191">
        <f>ROUND(F80*(H80),2)</f>
        <v>1230.96</v>
      </c>
      <c r="N80" s="191">
        <v>307.74</v>
      </c>
      <c r="O80" s="191"/>
      <c r="P80" s="195"/>
      <c r="Q80" s="195"/>
      <c r="R80" s="195"/>
      <c r="S80" s="191">
        <f>ROUND(F80*(P80),3)</f>
        <v>0</v>
      </c>
      <c r="T80" s="192"/>
      <c r="U80" s="192"/>
      <c r="V80" s="195"/>
      <c r="Z80">
        <v>0</v>
      </c>
    </row>
    <row r="81" spans="1:26" x14ac:dyDescent="0.25">
      <c r="A81" s="161"/>
      <c r="B81" s="161"/>
      <c r="C81" s="179">
        <v>4</v>
      </c>
      <c r="D81" s="179" t="s">
        <v>78</v>
      </c>
      <c r="E81" s="161"/>
      <c r="F81" s="178"/>
      <c r="G81" s="164">
        <f>ROUND((SUM(L70:L80))/1,2)</f>
        <v>0</v>
      </c>
      <c r="H81" s="164">
        <f>ROUND((SUM(M70:M80))/1,2)</f>
        <v>28220.66</v>
      </c>
      <c r="I81" s="164">
        <f>ROUND((SUM(I70:I80))/1,2)</f>
        <v>28220.66</v>
      </c>
      <c r="J81" s="161"/>
      <c r="K81" s="161"/>
      <c r="L81" s="161">
        <f>ROUND((SUM(L70:L80))/1,2)</f>
        <v>0</v>
      </c>
      <c r="M81" s="161">
        <f>ROUND((SUM(M70:M80))/1,2)</f>
        <v>28220.66</v>
      </c>
      <c r="N81" s="161"/>
      <c r="O81" s="161"/>
      <c r="P81" s="196"/>
      <c r="Q81" s="161"/>
      <c r="R81" s="161"/>
      <c r="S81" s="196">
        <f>ROUND((SUM(S70:S80))/1,2)</f>
        <v>48.9</v>
      </c>
      <c r="T81" s="158"/>
      <c r="U81" s="158"/>
      <c r="V81" s="2">
        <f>ROUND((SUM(V70:V80))/1,2)</f>
        <v>0</v>
      </c>
      <c r="W81" s="158"/>
      <c r="X81" s="158"/>
      <c r="Y81" s="158"/>
      <c r="Z81" s="158"/>
    </row>
    <row r="82" spans="1:26" x14ac:dyDescent="0.25">
      <c r="A82" s="1"/>
      <c r="B82" s="1"/>
      <c r="C82" s="1"/>
      <c r="D82" s="1"/>
      <c r="E82" s="1"/>
      <c r="F82" s="174"/>
      <c r="G82" s="154"/>
      <c r="H82" s="154"/>
      <c r="I82" s="154"/>
      <c r="J82" s="1"/>
      <c r="K82" s="1"/>
      <c r="L82" s="1"/>
      <c r="M82" s="1"/>
      <c r="N82" s="1"/>
      <c r="O82" s="1"/>
      <c r="P82" s="1"/>
      <c r="Q82" s="1"/>
      <c r="R82" s="1"/>
      <c r="S82" s="1"/>
      <c r="V82" s="1"/>
    </row>
    <row r="83" spans="1:26" x14ac:dyDescent="0.25">
      <c r="A83" s="161"/>
      <c r="B83" s="161"/>
      <c r="C83" s="179">
        <v>5</v>
      </c>
      <c r="D83" s="179" t="s">
        <v>79</v>
      </c>
      <c r="E83" s="161"/>
      <c r="F83" s="178"/>
      <c r="G83" s="162"/>
      <c r="H83" s="162"/>
      <c r="I83" s="162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58"/>
      <c r="U83" s="158"/>
      <c r="V83" s="161"/>
      <c r="W83" s="158"/>
      <c r="X83" s="158"/>
      <c r="Y83" s="158"/>
      <c r="Z83" s="158"/>
    </row>
    <row r="84" spans="1:26" ht="35.1" customHeight="1" x14ac:dyDescent="0.25">
      <c r="A84" s="193"/>
      <c r="B84" s="188" t="s">
        <v>146</v>
      </c>
      <c r="C84" s="194" t="s">
        <v>250</v>
      </c>
      <c r="D84" s="188" t="s">
        <v>251</v>
      </c>
      <c r="E84" s="188" t="s">
        <v>158</v>
      </c>
      <c r="F84" s="189">
        <v>2</v>
      </c>
      <c r="G84" s="190">
        <v>0</v>
      </c>
      <c r="H84" s="190">
        <v>23.71</v>
      </c>
      <c r="I84" s="190">
        <f>ROUND(F84*(G84+H84),2)</f>
        <v>47.42</v>
      </c>
      <c r="J84" s="188">
        <f>ROUND(F84*(N84),2)</f>
        <v>47.42</v>
      </c>
      <c r="K84" s="191">
        <f>ROUND(F84*(O84),2)</f>
        <v>0</v>
      </c>
      <c r="L84" s="191">
        <f>ROUND(F84*(G84),2)</f>
        <v>0</v>
      </c>
      <c r="M84" s="191">
        <f>ROUND(F84*(H84),2)</f>
        <v>47.42</v>
      </c>
      <c r="N84" s="191">
        <v>23.71</v>
      </c>
      <c r="O84" s="191"/>
      <c r="P84" s="195"/>
      <c r="Q84" s="195"/>
      <c r="R84" s="195"/>
      <c r="S84" s="191">
        <f>ROUND(F84*(P84),3)</f>
        <v>0</v>
      </c>
      <c r="T84" s="192"/>
      <c r="U84" s="192"/>
      <c r="V84" s="195"/>
      <c r="Z84">
        <v>0</v>
      </c>
    </row>
    <row r="85" spans="1:26" ht="35.1" customHeight="1" x14ac:dyDescent="0.25">
      <c r="A85" s="193"/>
      <c r="B85" s="188" t="s">
        <v>146</v>
      </c>
      <c r="C85" s="194" t="s">
        <v>252</v>
      </c>
      <c r="D85" s="188" t="s">
        <v>253</v>
      </c>
      <c r="E85" s="188" t="s">
        <v>158</v>
      </c>
      <c r="F85" s="189">
        <v>2</v>
      </c>
      <c r="G85" s="190">
        <v>0</v>
      </c>
      <c r="H85" s="190">
        <v>37.26</v>
      </c>
      <c r="I85" s="190">
        <f>ROUND(F85*(G85+H85),2)</f>
        <v>74.52</v>
      </c>
      <c r="J85" s="188">
        <f>ROUND(F85*(N85),2)</f>
        <v>74.52</v>
      </c>
      <c r="K85" s="191">
        <f>ROUND(F85*(O85),2)</f>
        <v>0</v>
      </c>
      <c r="L85" s="191">
        <f>ROUND(F85*(G85),2)</f>
        <v>0</v>
      </c>
      <c r="M85" s="191">
        <f>ROUND(F85*(H85),2)</f>
        <v>74.52</v>
      </c>
      <c r="N85" s="191">
        <v>37.26</v>
      </c>
      <c r="O85" s="191"/>
      <c r="P85" s="195"/>
      <c r="Q85" s="195"/>
      <c r="R85" s="195"/>
      <c r="S85" s="191">
        <f>ROUND(F85*(P85),3)</f>
        <v>0</v>
      </c>
      <c r="T85" s="192"/>
      <c r="U85" s="192"/>
      <c r="V85" s="195"/>
      <c r="Z85">
        <v>0</v>
      </c>
    </row>
    <row r="86" spans="1:26" ht="35.1" customHeight="1" x14ac:dyDescent="0.25">
      <c r="A86" s="193"/>
      <c r="B86" s="188" t="s">
        <v>146</v>
      </c>
      <c r="C86" s="194" t="s">
        <v>254</v>
      </c>
      <c r="D86" s="188" t="s">
        <v>255</v>
      </c>
      <c r="E86" s="188" t="s">
        <v>158</v>
      </c>
      <c r="F86" s="189">
        <v>4</v>
      </c>
      <c r="G86" s="190">
        <v>0</v>
      </c>
      <c r="H86" s="190">
        <v>49.35</v>
      </c>
      <c r="I86" s="190">
        <f>ROUND(F86*(G86+H86),2)</f>
        <v>197.4</v>
      </c>
      <c r="J86" s="188">
        <f>ROUND(F86*(N86),2)</f>
        <v>197.4</v>
      </c>
      <c r="K86" s="191">
        <f>ROUND(F86*(O86),2)</f>
        <v>0</v>
      </c>
      <c r="L86" s="191">
        <f>ROUND(F86*(G86),2)</f>
        <v>0</v>
      </c>
      <c r="M86" s="191">
        <f>ROUND(F86*(H86),2)</f>
        <v>197.4</v>
      </c>
      <c r="N86" s="191">
        <v>49.35</v>
      </c>
      <c r="O86" s="191"/>
      <c r="P86" s="195"/>
      <c r="Q86" s="195"/>
      <c r="R86" s="195"/>
      <c r="S86" s="191">
        <f>ROUND(F86*(P86),3)</f>
        <v>0</v>
      </c>
      <c r="T86" s="192"/>
      <c r="U86" s="192"/>
      <c r="V86" s="195"/>
      <c r="Z86">
        <v>0</v>
      </c>
    </row>
    <row r="87" spans="1:26" ht="35.1" customHeight="1" x14ac:dyDescent="0.25">
      <c r="A87" s="193"/>
      <c r="B87" s="188" t="s">
        <v>146</v>
      </c>
      <c r="C87" s="194" t="s">
        <v>256</v>
      </c>
      <c r="D87" s="188" t="s">
        <v>257</v>
      </c>
      <c r="E87" s="188" t="s">
        <v>158</v>
      </c>
      <c r="F87" s="189">
        <v>1</v>
      </c>
      <c r="G87" s="190">
        <v>0</v>
      </c>
      <c r="H87" s="190">
        <v>56.32</v>
      </c>
      <c r="I87" s="190">
        <f>ROUND(F87*(G87+H87),2)</f>
        <v>56.32</v>
      </c>
      <c r="J87" s="188">
        <f>ROUND(F87*(N87),2)</f>
        <v>56.32</v>
      </c>
      <c r="K87" s="191">
        <f>ROUND(F87*(O87),2)</f>
        <v>0</v>
      </c>
      <c r="L87" s="191">
        <f>ROUND(F87*(G87),2)</f>
        <v>0</v>
      </c>
      <c r="M87" s="191">
        <f>ROUND(F87*(H87),2)</f>
        <v>56.32</v>
      </c>
      <c r="N87" s="191">
        <v>56.32</v>
      </c>
      <c r="O87" s="191"/>
      <c r="P87" s="195"/>
      <c r="Q87" s="195"/>
      <c r="R87" s="195"/>
      <c r="S87" s="191">
        <f>ROUND(F87*(P87),3)</f>
        <v>0</v>
      </c>
      <c r="T87" s="192"/>
      <c r="U87" s="192"/>
      <c r="V87" s="195"/>
      <c r="Z87">
        <v>0</v>
      </c>
    </row>
    <row r="88" spans="1:26" ht="35.1" customHeight="1" x14ac:dyDescent="0.25">
      <c r="A88" s="193"/>
      <c r="B88" s="188" t="s">
        <v>146</v>
      </c>
      <c r="C88" s="194" t="s">
        <v>258</v>
      </c>
      <c r="D88" s="188" t="s">
        <v>259</v>
      </c>
      <c r="E88" s="188" t="s">
        <v>158</v>
      </c>
      <c r="F88" s="189">
        <v>5</v>
      </c>
      <c r="G88" s="190">
        <v>0</v>
      </c>
      <c r="H88" s="190">
        <v>58.06</v>
      </c>
      <c r="I88" s="190">
        <f>ROUND(F88*(G88+H88),2)</f>
        <v>290.3</v>
      </c>
      <c r="J88" s="188">
        <f>ROUND(F88*(N88),2)</f>
        <v>290.3</v>
      </c>
      <c r="K88" s="191">
        <f>ROUND(F88*(O88),2)</f>
        <v>0</v>
      </c>
      <c r="L88" s="191">
        <f>ROUND(F88*(G88),2)</f>
        <v>0</v>
      </c>
      <c r="M88" s="191">
        <f>ROUND(F88*(H88),2)</f>
        <v>290.3</v>
      </c>
      <c r="N88" s="191">
        <v>58.06</v>
      </c>
      <c r="O88" s="191"/>
      <c r="P88" s="195"/>
      <c r="Q88" s="195"/>
      <c r="R88" s="195"/>
      <c r="S88" s="191">
        <f>ROUND(F88*(P88),3)</f>
        <v>0</v>
      </c>
      <c r="T88" s="192"/>
      <c r="U88" s="192"/>
      <c r="V88" s="195"/>
      <c r="Z88">
        <v>0</v>
      </c>
    </row>
    <row r="89" spans="1:26" ht="35.1" customHeight="1" x14ac:dyDescent="0.25">
      <c r="A89" s="193"/>
      <c r="B89" s="188" t="s">
        <v>146</v>
      </c>
      <c r="C89" s="194" t="s">
        <v>260</v>
      </c>
      <c r="D89" s="188" t="s">
        <v>261</v>
      </c>
      <c r="E89" s="188" t="s">
        <v>158</v>
      </c>
      <c r="F89" s="189">
        <v>2</v>
      </c>
      <c r="G89" s="190">
        <v>0</v>
      </c>
      <c r="H89" s="190">
        <v>87.58</v>
      </c>
      <c r="I89" s="190">
        <f>ROUND(F89*(G89+H89),2)</f>
        <v>175.16</v>
      </c>
      <c r="J89" s="188">
        <f>ROUND(F89*(N89),2)</f>
        <v>175.16</v>
      </c>
      <c r="K89" s="191">
        <f>ROUND(F89*(O89),2)</f>
        <v>0</v>
      </c>
      <c r="L89" s="191">
        <f>ROUND(F89*(G89),2)</f>
        <v>0</v>
      </c>
      <c r="M89" s="191">
        <f>ROUND(F89*(H89),2)</f>
        <v>175.16</v>
      </c>
      <c r="N89" s="191">
        <v>87.58</v>
      </c>
      <c r="O89" s="191"/>
      <c r="P89" s="195"/>
      <c r="Q89" s="195"/>
      <c r="R89" s="195"/>
      <c r="S89" s="191">
        <f>ROUND(F89*(P89),3)</f>
        <v>0</v>
      </c>
      <c r="T89" s="192"/>
      <c r="U89" s="192"/>
      <c r="V89" s="195"/>
      <c r="Z89">
        <v>0</v>
      </c>
    </row>
    <row r="90" spans="1:26" ht="35.1" customHeight="1" x14ac:dyDescent="0.25">
      <c r="A90" s="193"/>
      <c r="B90" s="188" t="s">
        <v>146</v>
      </c>
      <c r="C90" s="194" t="s">
        <v>262</v>
      </c>
      <c r="D90" s="188" t="s">
        <v>263</v>
      </c>
      <c r="E90" s="188" t="s">
        <v>158</v>
      </c>
      <c r="F90" s="189">
        <v>9</v>
      </c>
      <c r="G90" s="190">
        <v>0</v>
      </c>
      <c r="H90" s="190">
        <v>95.32</v>
      </c>
      <c r="I90" s="190">
        <f>ROUND(F90*(G90+H90),2)</f>
        <v>857.88</v>
      </c>
      <c r="J90" s="188">
        <f>ROUND(F90*(N90),2)</f>
        <v>857.88</v>
      </c>
      <c r="K90" s="191">
        <f>ROUND(F90*(O90),2)</f>
        <v>0</v>
      </c>
      <c r="L90" s="191">
        <f>ROUND(F90*(G90),2)</f>
        <v>0</v>
      </c>
      <c r="M90" s="191">
        <f>ROUND(F90*(H90),2)</f>
        <v>857.88</v>
      </c>
      <c r="N90" s="191">
        <v>95.32</v>
      </c>
      <c r="O90" s="191"/>
      <c r="P90" s="195"/>
      <c r="Q90" s="195"/>
      <c r="R90" s="195"/>
      <c r="S90" s="191">
        <f>ROUND(F90*(P90),3)</f>
        <v>0</v>
      </c>
      <c r="T90" s="192"/>
      <c r="U90" s="192"/>
      <c r="V90" s="195"/>
      <c r="Z90">
        <v>0</v>
      </c>
    </row>
    <row r="91" spans="1:26" ht="35.1" customHeight="1" x14ac:dyDescent="0.25">
      <c r="A91" s="193"/>
      <c r="B91" s="188" t="s">
        <v>146</v>
      </c>
      <c r="C91" s="194" t="s">
        <v>264</v>
      </c>
      <c r="D91" s="188" t="s">
        <v>265</v>
      </c>
      <c r="E91" s="188" t="s">
        <v>158</v>
      </c>
      <c r="F91" s="189">
        <v>8</v>
      </c>
      <c r="G91" s="190">
        <v>0</v>
      </c>
      <c r="H91" s="190">
        <v>125.81</v>
      </c>
      <c r="I91" s="190">
        <f>ROUND(F91*(G91+H91),2)</f>
        <v>1006.48</v>
      </c>
      <c r="J91" s="188">
        <f>ROUND(F91*(N91),2)</f>
        <v>1006.48</v>
      </c>
      <c r="K91" s="191">
        <f>ROUND(F91*(O91),2)</f>
        <v>0</v>
      </c>
      <c r="L91" s="191">
        <f>ROUND(F91*(G91),2)</f>
        <v>0</v>
      </c>
      <c r="M91" s="191">
        <f>ROUND(F91*(H91),2)</f>
        <v>1006.48</v>
      </c>
      <c r="N91" s="191">
        <v>125.81</v>
      </c>
      <c r="O91" s="191"/>
      <c r="P91" s="195"/>
      <c r="Q91" s="195"/>
      <c r="R91" s="195"/>
      <c r="S91" s="191">
        <f>ROUND(F91*(P91),3)</f>
        <v>0</v>
      </c>
      <c r="T91" s="192"/>
      <c r="U91" s="192"/>
      <c r="V91" s="195"/>
      <c r="Z91">
        <v>0</v>
      </c>
    </row>
    <row r="92" spans="1:26" ht="35.1" customHeight="1" x14ac:dyDescent="0.25">
      <c r="A92" s="193"/>
      <c r="B92" s="188" t="s">
        <v>146</v>
      </c>
      <c r="C92" s="194" t="s">
        <v>266</v>
      </c>
      <c r="D92" s="188" t="s">
        <v>267</v>
      </c>
      <c r="E92" s="188" t="s">
        <v>158</v>
      </c>
      <c r="F92" s="189">
        <v>1</v>
      </c>
      <c r="G92" s="190">
        <v>0</v>
      </c>
      <c r="H92" s="190">
        <v>270.97000000000003</v>
      </c>
      <c r="I92" s="190">
        <f>ROUND(F92*(G92+H92),2)</f>
        <v>270.97000000000003</v>
      </c>
      <c r="J92" s="188">
        <f>ROUND(F92*(N92),2)</f>
        <v>270.97000000000003</v>
      </c>
      <c r="K92" s="191">
        <f>ROUND(F92*(O92),2)</f>
        <v>0</v>
      </c>
      <c r="L92" s="191">
        <f>ROUND(F92*(G92),2)</f>
        <v>0</v>
      </c>
      <c r="M92" s="191">
        <f>ROUND(F92*(H92),2)</f>
        <v>270.97000000000003</v>
      </c>
      <c r="N92" s="191">
        <v>270.97000000000003</v>
      </c>
      <c r="O92" s="191"/>
      <c r="P92" s="195"/>
      <c r="Q92" s="195"/>
      <c r="R92" s="195"/>
      <c r="S92" s="191">
        <f>ROUND(F92*(P92),3)</f>
        <v>0</v>
      </c>
      <c r="T92" s="192"/>
      <c r="U92" s="192"/>
      <c r="V92" s="195"/>
      <c r="Z92">
        <v>0</v>
      </c>
    </row>
    <row r="93" spans="1:26" ht="35.1" customHeight="1" x14ac:dyDescent="0.25">
      <c r="A93" s="193"/>
      <c r="B93" s="188" t="s">
        <v>146</v>
      </c>
      <c r="C93" s="194" t="s">
        <v>268</v>
      </c>
      <c r="D93" s="188" t="s">
        <v>269</v>
      </c>
      <c r="E93" s="188" t="s">
        <v>171</v>
      </c>
      <c r="F93" s="189">
        <v>386.96</v>
      </c>
      <c r="G93" s="190">
        <v>0</v>
      </c>
      <c r="H93" s="190">
        <v>1.26</v>
      </c>
      <c r="I93" s="190">
        <f>ROUND(F93*(G93+H93),2)</f>
        <v>487.57</v>
      </c>
      <c r="J93" s="188">
        <f>ROUND(F93*(N93),2)</f>
        <v>487.57</v>
      </c>
      <c r="K93" s="191">
        <f>ROUND(F93*(O93),2)</f>
        <v>0</v>
      </c>
      <c r="L93" s="191">
        <f>ROUND(F93*(G93),2)</f>
        <v>0</v>
      </c>
      <c r="M93" s="191">
        <f>ROUND(F93*(H93),2)</f>
        <v>487.57</v>
      </c>
      <c r="N93" s="191">
        <v>1.26</v>
      </c>
      <c r="O93" s="191"/>
      <c r="P93" s="195"/>
      <c r="Q93" s="195"/>
      <c r="R93" s="195"/>
      <c r="S93" s="191">
        <f>ROUND(F93*(P93),3)</f>
        <v>0</v>
      </c>
      <c r="T93" s="192"/>
      <c r="U93" s="192"/>
      <c r="V93" s="195"/>
      <c r="Z93">
        <v>0</v>
      </c>
    </row>
    <row r="94" spans="1:26" x14ac:dyDescent="0.25">
      <c r="A94" s="161"/>
      <c r="B94" s="161"/>
      <c r="C94" s="179">
        <v>5</v>
      </c>
      <c r="D94" s="179" t="s">
        <v>79</v>
      </c>
      <c r="E94" s="161"/>
      <c r="F94" s="178"/>
      <c r="G94" s="164">
        <f>ROUND((SUM(L83:L93))/1,2)</f>
        <v>0</v>
      </c>
      <c r="H94" s="164">
        <f>ROUND((SUM(M83:M93))/1,2)</f>
        <v>3464.02</v>
      </c>
      <c r="I94" s="164">
        <f>ROUND((SUM(I83:I93))/1,2)</f>
        <v>3464.02</v>
      </c>
      <c r="J94" s="161"/>
      <c r="K94" s="161"/>
      <c r="L94" s="161">
        <f>ROUND((SUM(L83:L93))/1,2)</f>
        <v>0</v>
      </c>
      <c r="M94" s="161">
        <f>ROUND((SUM(M83:M93))/1,2)</f>
        <v>3464.02</v>
      </c>
      <c r="N94" s="161"/>
      <c r="O94" s="161"/>
      <c r="P94" s="196"/>
      <c r="Q94" s="161"/>
      <c r="R94" s="161"/>
      <c r="S94" s="196">
        <f>ROUND((SUM(S83:S93))/1,2)</f>
        <v>0</v>
      </c>
      <c r="T94" s="158"/>
      <c r="U94" s="158"/>
      <c r="V94" s="2">
        <f>ROUND((SUM(V83:V93))/1,2)</f>
        <v>0</v>
      </c>
      <c r="W94" s="158"/>
      <c r="X94" s="158"/>
      <c r="Y94" s="158"/>
      <c r="Z94" s="158"/>
    </row>
    <row r="95" spans="1:26" x14ac:dyDescent="0.25">
      <c r="A95" s="1"/>
      <c r="B95" s="1"/>
      <c r="C95" s="1"/>
      <c r="D95" s="1"/>
      <c r="E95" s="1"/>
      <c r="F95" s="174"/>
      <c r="G95" s="154"/>
      <c r="H95" s="154"/>
      <c r="I95" s="154"/>
      <c r="J95" s="1"/>
      <c r="K95" s="1"/>
      <c r="L95" s="1"/>
      <c r="M95" s="1"/>
      <c r="N95" s="1"/>
      <c r="O95" s="1"/>
      <c r="P95" s="1"/>
      <c r="Q95" s="1"/>
      <c r="R95" s="1"/>
      <c r="S95" s="1"/>
      <c r="V95" s="1"/>
    </row>
    <row r="96" spans="1:26" x14ac:dyDescent="0.25">
      <c r="A96" s="161"/>
      <c r="B96" s="161"/>
      <c r="C96" s="179">
        <v>6</v>
      </c>
      <c r="D96" s="179" t="s">
        <v>80</v>
      </c>
      <c r="E96" s="161"/>
      <c r="F96" s="178"/>
      <c r="G96" s="162"/>
      <c r="H96" s="162"/>
      <c r="I96" s="162"/>
      <c r="J96" s="161"/>
      <c r="K96" s="161"/>
      <c r="L96" s="161"/>
      <c r="M96" s="161"/>
      <c r="N96" s="161"/>
      <c r="O96" s="161"/>
      <c r="P96" s="161"/>
      <c r="Q96" s="161"/>
      <c r="R96" s="161"/>
      <c r="S96" s="161"/>
      <c r="T96" s="158"/>
      <c r="U96" s="158"/>
      <c r="V96" s="161"/>
      <c r="W96" s="158"/>
      <c r="X96" s="158"/>
      <c r="Y96" s="158"/>
      <c r="Z96" s="158"/>
    </row>
    <row r="97" spans="1:26" ht="35.1" customHeight="1" x14ac:dyDescent="0.25">
      <c r="A97" s="185"/>
      <c r="B97" s="180" t="s">
        <v>205</v>
      </c>
      <c r="C97" s="186" t="s">
        <v>270</v>
      </c>
      <c r="D97" s="180" t="s">
        <v>271</v>
      </c>
      <c r="E97" s="180" t="s">
        <v>142</v>
      </c>
      <c r="F97" s="181">
        <v>64.040000000000006</v>
      </c>
      <c r="G97" s="182">
        <v>0</v>
      </c>
      <c r="H97" s="182">
        <v>1.05</v>
      </c>
      <c r="I97" s="182">
        <f>ROUND(F97*(G97+H97),2)</f>
        <v>67.239999999999995</v>
      </c>
      <c r="J97" s="180">
        <f>ROUND(F97*(N97),2)</f>
        <v>67.239999999999995</v>
      </c>
      <c r="K97" s="183">
        <f>ROUND(F97*(O97),2)</f>
        <v>0</v>
      </c>
      <c r="L97" s="183">
        <f>ROUND(F97*(G97),2)</f>
        <v>0</v>
      </c>
      <c r="M97" s="183">
        <f>ROUND(F97*(H97),2)</f>
        <v>67.239999999999995</v>
      </c>
      <c r="N97" s="183">
        <v>1.05</v>
      </c>
      <c r="O97" s="183"/>
      <c r="P97" s="187">
        <v>9.9999999999999991E-5</v>
      </c>
      <c r="Q97" s="187"/>
      <c r="R97" s="187">
        <v>9.9999999999999991E-5</v>
      </c>
      <c r="S97" s="183">
        <f>ROUND(F97*(P97),3)</f>
        <v>6.0000000000000001E-3</v>
      </c>
      <c r="T97" s="184"/>
      <c r="U97" s="184"/>
      <c r="V97" s="187"/>
      <c r="Z97">
        <v>0</v>
      </c>
    </row>
    <row r="98" spans="1:26" ht="35.1" customHeight="1" x14ac:dyDescent="0.25">
      <c r="A98" s="185"/>
      <c r="B98" s="180" t="s">
        <v>205</v>
      </c>
      <c r="C98" s="186" t="s">
        <v>272</v>
      </c>
      <c r="D98" s="180" t="s">
        <v>273</v>
      </c>
      <c r="E98" s="180" t="s">
        <v>142</v>
      </c>
      <c r="F98" s="181">
        <v>37.302</v>
      </c>
      <c r="G98" s="182">
        <v>0</v>
      </c>
      <c r="H98" s="182">
        <v>17.52</v>
      </c>
      <c r="I98" s="182">
        <f>ROUND(F98*(G98+H98),2)</f>
        <v>653.53</v>
      </c>
      <c r="J98" s="180">
        <f>ROUND(F98*(N98),2)</f>
        <v>653.53</v>
      </c>
      <c r="K98" s="183">
        <f>ROUND(F98*(O98),2)</f>
        <v>0</v>
      </c>
      <c r="L98" s="183">
        <f>ROUND(F98*(G98),2)</f>
        <v>0</v>
      </c>
      <c r="M98" s="183">
        <f>ROUND(F98*(H98),2)</f>
        <v>653.53</v>
      </c>
      <c r="N98" s="183">
        <v>17.52</v>
      </c>
      <c r="O98" s="183"/>
      <c r="P98" s="187">
        <v>4.4099999999999999E-3</v>
      </c>
      <c r="Q98" s="187"/>
      <c r="R98" s="187">
        <v>4.4099999999999999E-3</v>
      </c>
      <c r="S98" s="183">
        <f>ROUND(F98*(P98),3)</f>
        <v>0.16500000000000001</v>
      </c>
      <c r="T98" s="184"/>
      <c r="U98" s="184"/>
      <c r="V98" s="187"/>
      <c r="Z98">
        <v>0</v>
      </c>
    </row>
    <row r="99" spans="1:26" ht="35.1" customHeight="1" x14ac:dyDescent="0.25">
      <c r="A99" s="185"/>
      <c r="B99" s="180" t="s">
        <v>121</v>
      </c>
      <c r="C99" s="186" t="s">
        <v>274</v>
      </c>
      <c r="D99" s="180" t="s">
        <v>275</v>
      </c>
      <c r="E99" s="180" t="s">
        <v>142</v>
      </c>
      <c r="F99" s="181">
        <v>317.18400000000003</v>
      </c>
      <c r="G99" s="182">
        <v>0</v>
      </c>
      <c r="H99" s="182">
        <v>12.1</v>
      </c>
      <c r="I99" s="182">
        <f>ROUND(F99*(G99+H99),2)</f>
        <v>3837.93</v>
      </c>
      <c r="J99" s="180">
        <f>ROUND(F99*(N99),2)</f>
        <v>3837.93</v>
      </c>
      <c r="K99" s="183">
        <f>ROUND(F99*(O99),2)</f>
        <v>0</v>
      </c>
      <c r="L99" s="183">
        <f>ROUND(F99*(G99),2)</f>
        <v>0</v>
      </c>
      <c r="M99" s="183">
        <f>ROUND(F99*(H99),2)</f>
        <v>3837.93</v>
      </c>
      <c r="N99" s="183">
        <v>12.1</v>
      </c>
      <c r="O99" s="183"/>
      <c r="P99" s="187"/>
      <c r="Q99" s="187"/>
      <c r="R99" s="187"/>
      <c r="S99" s="183">
        <f>ROUND(F99*(P99),3)</f>
        <v>0</v>
      </c>
      <c r="T99" s="184"/>
      <c r="U99" s="184"/>
      <c r="V99" s="187"/>
      <c r="Z99">
        <v>0</v>
      </c>
    </row>
    <row r="100" spans="1:26" ht="35.1" customHeight="1" x14ac:dyDescent="0.25">
      <c r="A100" s="185"/>
      <c r="B100" s="180" t="s">
        <v>205</v>
      </c>
      <c r="C100" s="186" t="s">
        <v>276</v>
      </c>
      <c r="D100" s="180" t="s">
        <v>277</v>
      </c>
      <c r="E100" s="180" t="s">
        <v>142</v>
      </c>
      <c r="F100" s="181">
        <v>37.302</v>
      </c>
      <c r="G100" s="182">
        <v>0</v>
      </c>
      <c r="H100" s="182">
        <v>24.19</v>
      </c>
      <c r="I100" s="182">
        <f>ROUND(F100*(G100+H100),2)</f>
        <v>902.34</v>
      </c>
      <c r="J100" s="180">
        <f>ROUND(F100*(N100),2)</f>
        <v>902.34</v>
      </c>
      <c r="K100" s="183">
        <f>ROUND(F100*(O100),2)</f>
        <v>0</v>
      </c>
      <c r="L100" s="183">
        <f>ROUND(F100*(G100),2)</f>
        <v>0</v>
      </c>
      <c r="M100" s="183">
        <f>ROUND(F100*(H100),2)</f>
        <v>902.34</v>
      </c>
      <c r="N100" s="183">
        <v>24.19</v>
      </c>
      <c r="O100" s="183"/>
      <c r="P100" s="187">
        <v>1.094E-2</v>
      </c>
      <c r="Q100" s="187"/>
      <c r="R100" s="187">
        <v>1.094E-2</v>
      </c>
      <c r="S100" s="183">
        <f>ROUND(F100*(P100),3)</f>
        <v>0.40799999999999997</v>
      </c>
      <c r="T100" s="184"/>
      <c r="U100" s="184"/>
      <c r="V100" s="187"/>
      <c r="Z100">
        <v>0</v>
      </c>
    </row>
    <row r="101" spans="1:26" ht="35.1" customHeight="1" x14ac:dyDescent="0.25">
      <c r="A101" s="185"/>
      <c r="B101" s="180" t="s">
        <v>121</v>
      </c>
      <c r="C101" s="186" t="s">
        <v>278</v>
      </c>
      <c r="D101" s="180" t="s">
        <v>279</v>
      </c>
      <c r="E101" s="180" t="s">
        <v>142</v>
      </c>
      <c r="F101" s="181">
        <v>317.18400000000003</v>
      </c>
      <c r="G101" s="182">
        <v>0</v>
      </c>
      <c r="H101" s="182">
        <v>47.9</v>
      </c>
      <c r="I101" s="182">
        <f>ROUND(F101*(G101+H101),2)</f>
        <v>15193.11</v>
      </c>
      <c r="J101" s="180">
        <f>ROUND(F101*(N101),2)</f>
        <v>15193.11</v>
      </c>
      <c r="K101" s="183">
        <f>ROUND(F101*(O101),2)</f>
        <v>0</v>
      </c>
      <c r="L101" s="183">
        <f>ROUND(F101*(G101),2)</f>
        <v>0</v>
      </c>
      <c r="M101" s="183">
        <f>ROUND(F101*(H101),2)</f>
        <v>15193.11</v>
      </c>
      <c r="N101" s="183">
        <v>47.9</v>
      </c>
      <c r="O101" s="183"/>
      <c r="P101" s="187"/>
      <c r="Q101" s="187"/>
      <c r="R101" s="187"/>
      <c r="S101" s="183">
        <f>ROUND(F101*(P101),3)</f>
        <v>0</v>
      </c>
      <c r="T101" s="184"/>
      <c r="U101" s="184"/>
      <c r="V101" s="187"/>
      <c r="Z101">
        <v>0</v>
      </c>
    </row>
    <row r="102" spans="1:26" ht="35.1" customHeight="1" x14ac:dyDescent="0.25">
      <c r="A102" s="185"/>
      <c r="B102" s="180" t="s">
        <v>205</v>
      </c>
      <c r="C102" s="186" t="s">
        <v>280</v>
      </c>
      <c r="D102" s="180" t="s">
        <v>281</v>
      </c>
      <c r="E102" s="180" t="s">
        <v>118</v>
      </c>
      <c r="F102" s="181">
        <v>96.284999999999997</v>
      </c>
      <c r="G102" s="182">
        <v>0</v>
      </c>
      <c r="H102" s="182">
        <v>120.97</v>
      </c>
      <c r="I102" s="182">
        <f>ROUND(F102*(G102+H102),2)</f>
        <v>11647.6</v>
      </c>
      <c r="J102" s="180">
        <f>ROUND(F102*(N102),2)</f>
        <v>11647.6</v>
      </c>
      <c r="K102" s="183">
        <f>ROUND(F102*(O102),2)</f>
        <v>0</v>
      </c>
      <c r="L102" s="183">
        <f>ROUND(F102*(G102),2)</f>
        <v>0</v>
      </c>
      <c r="M102" s="183">
        <f>ROUND(F102*(H102),2)</f>
        <v>11647.6</v>
      </c>
      <c r="N102" s="183">
        <v>120.97</v>
      </c>
      <c r="O102" s="183"/>
      <c r="P102" s="187">
        <v>2.2131099999999999</v>
      </c>
      <c r="Q102" s="187"/>
      <c r="R102" s="187">
        <v>2.2131099999999999</v>
      </c>
      <c r="S102" s="183">
        <f>ROUND(F102*(P102),3)</f>
        <v>213.089</v>
      </c>
      <c r="T102" s="184"/>
      <c r="U102" s="184"/>
      <c r="V102" s="187"/>
      <c r="Z102">
        <v>0</v>
      </c>
    </row>
    <row r="103" spans="1:26" ht="35.1" customHeight="1" x14ac:dyDescent="0.25">
      <c r="A103" s="185"/>
      <c r="B103" s="180" t="s">
        <v>205</v>
      </c>
      <c r="C103" s="186" t="s">
        <v>282</v>
      </c>
      <c r="D103" s="180" t="s">
        <v>283</v>
      </c>
      <c r="E103" s="180" t="s">
        <v>118</v>
      </c>
      <c r="F103" s="181">
        <v>96.284999999999997</v>
      </c>
      <c r="G103" s="182">
        <v>0</v>
      </c>
      <c r="H103" s="182">
        <v>10.55</v>
      </c>
      <c r="I103" s="182">
        <f>ROUND(F103*(G103+H103),2)</f>
        <v>1015.81</v>
      </c>
      <c r="J103" s="180">
        <f>ROUND(F103*(N103),2)</f>
        <v>1015.81</v>
      </c>
      <c r="K103" s="183">
        <f>ROUND(F103*(O103),2)</f>
        <v>0</v>
      </c>
      <c r="L103" s="183">
        <f>ROUND(F103*(G103),2)</f>
        <v>0</v>
      </c>
      <c r="M103" s="183">
        <f>ROUND(F103*(H103),2)</f>
        <v>1015.81</v>
      </c>
      <c r="N103" s="183">
        <v>10.55</v>
      </c>
      <c r="O103" s="183"/>
      <c r="P103" s="187"/>
      <c r="Q103" s="187"/>
      <c r="R103" s="187"/>
      <c r="S103" s="183">
        <f>ROUND(F103*(P103),3)</f>
        <v>0</v>
      </c>
      <c r="T103" s="184"/>
      <c r="U103" s="184"/>
      <c r="V103" s="187"/>
      <c r="Z103">
        <v>0</v>
      </c>
    </row>
    <row r="104" spans="1:26" ht="35.1" customHeight="1" x14ac:dyDescent="0.25">
      <c r="A104" s="185"/>
      <c r="B104" s="180" t="s">
        <v>205</v>
      </c>
      <c r="C104" s="186" t="s">
        <v>284</v>
      </c>
      <c r="D104" s="180" t="s">
        <v>285</v>
      </c>
      <c r="E104" s="180" t="s">
        <v>118</v>
      </c>
      <c r="F104" s="181">
        <v>96.284999999999997</v>
      </c>
      <c r="G104" s="182">
        <v>0</v>
      </c>
      <c r="H104" s="182">
        <v>1.6800000000000002</v>
      </c>
      <c r="I104" s="182">
        <f>ROUND(F104*(G104+H104),2)</f>
        <v>161.76</v>
      </c>
      <c r="J104" s="180">
        <f>ROUND(F104*(N104),2)</f>
        <v>161.76</v>
      </c>
      <c r="K104" s="183">
        <f>ROUND(F104*(O104),2)</f>
        <v>0</v>
      </c>
      <c r="L104" s="183">
        <f>ROUND(F104*(G104),2)</f>
        <v>0</v>
      </c>
      <c r="M104" s="183">
        <f>ROUND(F104*(H104),2)</f>
        <v>161.76</v>
      </c>
      <c r="N104" s="183">
        <v>1.6800000000000002</v>
      </c>
      <c r="O104" s="183"/>
      <c r="P104" s="187"/>
      <c r="Q104" s="187"/>
      <c r="R104" s="187"/>
      <c r="S104" s="183">
        <f>ROUND(F104*(P104),3)</f>
        <v>0</v>
      </c>
      <c r="T104" s="184"/>
      <c r="U104" s="184"/>
      <c r="V104" s="187"/>
      <c r="Z104">
        <v>0</v>
      </c>
    </row>
    <row r="105" spans="1:26" ht="35.1" customHeight="1" x14ac:dyDescent="0.25">
      <c r="A105" s="185"/>
      <c r="B105" s="180" t="s">
        <v>121</v>
      </c>
      <c r="C105" s="186" t="s">
        <v>286</v>
      </c>
      <c r="D105" s="180" t="s">
        <v>287</v>
      </c>
      <c r="E105" s="180" t="s">
        <v>118</v>
      </c>
      <c r="F105" s="181">
        <v>96.284999999999997</v>
      </c>
      <c r="G105" s="182">
        <v>0</v>
      </c>
      <c r="H105" s="182">
        <v>1.6800000000000002</v>
      </c>
      <c r="I105" s="182">
        <f>ROUND(F105*(G105+H105),2)</f>
        <v>161.76</v>
      </c>
      <c r="J105" s="180">
        <f>ROUND(F105*(N105),2)</f>
        <v>161.76</v>
      </c>
      <c r="K105" s="183">
        <f>ROUND(F105*(O105),2)</f>
        <v>0</v>
      </c>
      <c r="L105" s="183">
        <f>ROUND(F105*(G105),2)</f>
        <v>0</v>
      </c>
      <c r="M105" s="183">
        <f>ROUND(F105*(H105),2)</f>
        <v>161.76</v>
      </c>
      <c r="N105" s="183">
        <v>1.6800000000000002</v>
      </c>
      <c r="O105" s="183"/>
      <c r="P105" s="187"/>
      <c r="Q105" s="187"/>
      <c r="R105" s="187"/>
      <c r="S105" s="183">
        <f>ROUND(F105*(P105),3)</f>
        <v>0</v>
      </c>
      <c r="T105" s="184"/>
      <c r="U105" s="184"/>
      <c r="V105" s="187"/>
      <c r="Z105">
        <v>0</v>
      </c>
    </row>
    <row r="106" spans="1:26" ht="35.1" customHeight="1" x14ac:dyDescent="0.25">
      <c r="A106" s="185"/>
      <c r="B106" s="180" t="s">
        <v>205</v>
      </c>
      <c r="C106" s="186" t="s">
        <v>288</v>
      </c>
      <c r="D106" s="180" t="s">
        <v>289</v>
      </c>
      <c r="E106" s="180" t="s">
        <v>290</v>
      </c>
      <c r="F106" s="181">
        <v>3.7189999999999999</v>
      </c>
      <c r="G106" s="182">
        <v>0</v>
      </c>
      <c r="H106" s="182">
        <v>1654.84</v>
      </c>
      <c r="I106" s="182">
        <f>ROUND(F106*(G106+H106),2)</f>
        <v>6154.35</v>
      </c>
      <c r="J106" s="180">
        <f>ROUND(F106*(N106),2)</f>
        <v>6154.35</v>
      </c>
      <c r="K106" s="183">
        <f>ROUND(F106*(O106),2)</f>
        <v>0</v>
      </c>
      <c r="L106" s="183">
        <f>ROUND(F106*(G106),2)</f>
        <v>0</v>
      </c>
      <c r="M106" s="183">
        <f>ROUND(F106*(H106),2)</f>
        <v>6154.35</v>
      </c>
      <c r="N106" s="183">
        <v>1654.84</v>
      </c>
      <c r="O106" s="183"/>
      <c r="P106" s="187">
        <v>1.20296</v>
      </c>
      <c r="Q106" s="187"/>
      <c r="R106" s="187">
        <v>1.20296</v>
      </c>
      <c r="S106" s="183">
        <f>ROUND(F106*(P106),3)</f>
        <v>4.4740000000000002</v>
      </c>
      <c r="T106" s="184"/>
      <c r="U106" s="184"/>
      <c r="V106" s="187"/>
      <c r="Z106">
        <v>0</v>
      </c>
    </row>
    <row r="107" spans="1:26" ht="35.1" customHeight="1" x14ac:dyDescent="0.25">
      <c r="A107" s="185"/>
      <c r="B107" s="180" t="s">
        <v>205</v>
      </c>
      <c r="C107" s="186" t="s">
        <v>291</v>
      </c>
      <c r="D107" s="180" t="s">
        <v>292</v>
      </c>
      <c r="E107" s="180" t="s">
        <v>142</v>
      </c>
      <c r="F107" s="181">
        <v>569.65</v>
      </c>
      <c r="G107" s="182">
        <v>0</v>
      </c>
      <c r="H107" s="182">
        <v>9</v>
      </c>
      <c r="I107" s="182">
        <f>ROUND(F107*(G107+H107),2)</f>
        <v>5126.8500000000004</v>
      </c>
      <c r="J107" s="180">
        <f>ROUND(F107*(N107),2)</f>
        <v>5126.8500000000004</v>
      </c>
      <c r="K107" s="183">
        <f>ROUND(F107*(O107),2)</f>
        <v>0</v>
      </c>
      <c r="L107" s="183">
        <f>ROUND(F107*(G107),2)</f>
        <v>0</v>
      </c>
      <c r="M107" s="183">
        <f>ROUND(F107*(H107),2)</f>
        <v>5126.8500000000004</v>
      </c>
      <c r="N107" s="183">
        <v>9</v>
      </c>
      <c r="O107" s="183"/>
      <c r="P107" s="187">
        <v>0.10005</v>
      </c>
      <c r="Q107" s="187"/>
      <c r="R107" s="187">
        <v>0.10005</v>
      </c>
      <c r="S107" s="183">
        <f>ROUND(F107*(P107),3)</f>
        <v>56.993000000000002</v>
      </c>
      <c r="T107" s="184"/>
      <c r="U107" s="184"/>
      <c r="V107" s="187"/>
      <c r="Z107">
        <v>0</v>
      </c>
    </row>
    <row r="108" spans="1:26" ht="35.1" customHeight="1" x14ac:dyDescent="0.25">
      <c r="A108" s="185"/>
      <c r="B108" s="180" t="s">
        <v>121</v>
      </c>
      <c r="C108" s="186" t="s">
        <v>293</v>
      </c>
      <c r="D108" s="180" t="s">
        <v>294</v>
      </c>
      <c r="E108" s="180" t="s">
        <v>142</v>
      </c>
      <c r="F108" s="181">
        <v>569.65</v>
      </c>
      <c r="G108" s="182">
        <v>0</v>
      </c>
      <c r="H108" s="182">
        <v>1.22</v>
      </c>
      <c r="I108" s="182">
        <f>ROUND(F108*(G108+H108),2)</f>
        <v>694.97</v>
      </c>
      <c r="J108" s="180">
        <f>ROUND(F108*(N108),2)</f>
        <v>694.97</v>
      </c>
      <c r="K108" s="183">
        <f>ROUND(F108*(O108),2)</f>
        <v>0</v>
      </c>
      <c r="L108" s="183">
        <f>ROUND(F108*(G108),2)</f>
        <v>0</v>
      </c>
      <c r="M108" s="183">
        <f>ROUND(F108*(H108),2)</f>
        <v>694.97</v>
      </c>
      <c r="N108" s="183">
        <v>1.22</v>
      </c>
      <c r="O108" s="183"/>
      <c r="P108" s="187"/>
      <c r="Q108" s="187"/>
      <c r="R108" s="187"/>
      <c r="S108" s="183">
        <f>ROUND(F108*(P108),3)</f>
        <v>0</v>
      </c>
      <c r="T108" s="184"/>
      <c r="U108" s="184"/>
      <c r="V108" s="187"/>
      <c r="Z108">
        <v>0</v>
      </c>
    </row>
    <row r="109" spans="1:26" ht="35.1" customHeight="1" x14ac:dyDescent="0.25">
      <c r="A109" s="185"/>
      <c r="B109" s="180" t="s">
        <v>121</v>
      </c>
      <c r="C109" s="186" t="s">
        <v>295</v>
      </c>
      <c r="D109" s="180" t="s">
        <v>296</v>
      </c>
      <c r="E109" s="180" t="s">
        <v>142</v>
      </c>
      <c r="F109" s="181">
        <v>502.86</v>
      </c>
      <c r="G109" s="182">
        <v>0</v>
      </c>
      <c r="H109" s="182">
        <v>9.8699999999999992</v>
      </c>
      <c r="I109" s="182">
        <f>ROUND(F109*(G109+H109),2)</f>
        <v>4963.2299999999996</v>
      </c>
      <c r="J109" s="180">
        <f>ROUND(F109*(N109),2)</f>
        <v>4963.2299999999996</v>
      </c>
      <c r="K109" s="183">
        <f>ROUND(F109*(O109),2)</f>
        <v>0</v>
      </c>
      <c r="L109" s="183">
        <f>ROUND(F109*(G109),2)</f>
        <v>0</v>
      </c>
      <c r="M109" s="183">
        <f>ROUND(F109*(H109),2)</f>
        <v>4963.2299999999996</v>
      </c>
      <c r="N109" s="183">
        <v>9.8699999999999992</v>
      </c>
      <c r="O109" s="183"/>
      <c r="P109" s="187"/>
      <c r="Q109" s="187"/>
      <c r="R109" s="187"/>
      <c r="S109" s="183">
        <f>ROUND(F109*(P109),3)</f>
        <v>0</v>
      </c>
      <c r="T109" s="184"/>
      <c r="U109" s="184"/>
      <c r="V109" s="187"/>
      <c r="Z109">
        <v>0</v>
      </c>
    </row>
    <row r="110" spans="1:26" ht="35.1" customHeight="1" x14ac:dyDescent="0.25">
      <c r="A110" s="185"/>
      <c r="B110" s="180" t="s">
        <v>205</v>
      </c>
      <c r="C110" s="186" t="s">
        <v>297</v>
      </c>
      <c r="D110" s="180" t="s">
        <v>298</v>
      </c>
      <c r="E110" s="180" t="s">
        <v>158</v>
      </c>
      <c r="F110" s="181">
        <v>1</v>
      </c>
      <c r="G110" s="182">
        <v>0</v>
      </c>
      <c r="H110" s="182">
        <v>16.45</v>
      </c>
      <c r="I110" s="182">
        <f>ROUND(F110*(G110+H110),2)</f>
        <v>16.45</v>
      </c>
      <c r="J110" s="180">
        <f>ROUND(F110*(N110),2)</f>
        <v>16.45</v>
      </c>
      <c r="K110" s="183">
        <f>ROUND(F110*(O110),2)</f>
        <v>0</v>
      </c>
      <c r="L110" s="183">
        <f>ROUND(F110*(G110),2)</f>
        <v>0</v>
      </c>
      <c r="M110" s="183">
        <f>ROUND(F110*(H110),2)</f>
        <v>16.45</v>
      </c>
      <c r="N110" s="183">
        <v>16.45</v>
      </c>
      <c r="O110" s="183"/>
      <c r="P110" s="187">
        <v>0.12401000000000001</v>
      </c>
      <c r="Q110" s="187"/>
      <c r="R110" s="187">
        <v>0.12401000000000001</v>
      </c>
      <c r="S110" s="183">
        <f>ROUND(F110*(P110),3)</f>
        <v>0.124</v>
      </c>
      <c r="T110" s="184"/>
      <c r="U110" s="184"/>
      <c r="V110" s="187"/>
      <c r="Z110">
        <v>0</v>
      </c>
    </row>
    <row r="111" spans="1:26" ht="35.1" customHeight="1" x14ac:dyDescent="0.25">
      <c r="A111" s="185"/>
      <c r="B111" s="180" t="s">
        <v>205</v>
      </c>
      <c r="C111" s="186" t="s">
        <v>299</v>
      </c>
      <c r="D111" s="180" t="s">
        <v>300</v>
      </c>
      <c r="E111" s="180" t="s">
        <v>158</v>
      </c>
      <c r="F111" s="181">
        <v>1</v>
      </c>
      <c r="G111" s="182">
        <v>0</v>
      </c>
      <c r="H111" s="182">
        <v>21.29</v>
      </c>
      <c r="I111" s="182">
        <f>ROUND(F111*(G111+H111),2)</f>
        <v>21.29</v>
      </c>
      <c r="J111" s="180">
        <f>ROUND(F111*(N111),2)</f>
        <v>21.29</v>
      </c>
      <c r="K111" s="183">
        <f>ROUND(F111*(O111),2)</f>
        <v>0</v>
      </c>
      <c r="L111" s="183">
        <f>ROUND(F111*(G111),2)</f>
        <v>0</v>
      </c>
      <c r="M111" s="183">
        <f>ROUND(F111*(H111),2)</f>
        <v>21.29</v>
      </c>
      <c r="N111" s="183">
        <v>21.29</v>
      </c>
      <c r="O111" s="183"/>
      <c r="P111" s="187">
        <v>3.567E-2</v>
      </c>
      <c r="Q111" s="187"/>
      <c r="R111" s="187">
        <v>3.567E-2</v>
      </c>
      <c r="S111" s="183">
        <f>ROUND(F111*(P111),3)</f>
        <v>3.5999999999999997E-2</v>
      </c>
      <c r="T111" s="184"/>
      <c r="U111" s="184"/>
      <c r="V111" s="187"/>
      <c r="Z111">
        <v>0</v>
      </c>
    </row>
    <row r="112" spans="1:26" ht="35.1" customHeight="1" x14ac:dyDescent="0.25">
      <c r="A112" s="185"/>
      <c r="B112" s="180" t="s">
        <v>121</v>
      </c>
      <c r="C112" s="186" t="s">
        <v>301</v>
      </c>
      <c r="D112" s="180" t="s">
        <v>302</v>
      </c>
      <c r="E112" s="180" t="s">
        <v>158</v>
      </c>
      <c r="F112" s="181">
        <v>2</v>
      </c>
      <c r="G112" s="182">
        <v>0</v>
      </c>
      <c r="H112" s="182">
        <v>13.16</v>
      </c>
      <c r="I112" s="182">
        <f>ROUND(F112*(G112+H112),2)</f>
        <v>26.32</v>
      </c>
      <c r="J112" s="180">
        <f>ROUND(F112*(N112),2)</f>
        <v>26.32</v>
      </c>
      <c r="K112" s="183">
        <f>ROUND(F112*(O112),2)</f>
        <v>0</v>
      </c>
      <c r="L112" s="183">
        <f>ROUND(F112*(G112),2)</f>
        <v>0</v>
      </c>
      <c r="M112" s="183">
        <f>ROUND(F112*(H112),2)</f>
        <v>26.32</v>
      </c>
      <c r="N112" s="183">
        <v>13.16</v>
      </c>
      <c r="O112" s="183"/>
      <c r="P112" s="187"/>
      <c r="Q112" s="187"/>
      <c r="R112" s="187"/>
      <c r="S112" s="183">
        <f>ROUND(F112*(P112),3)</f>
        <v>0</v>
      </c>
      <c r="T112" s="184"/>
      <c r="U112" s="184"/>
      <c r="V112" s="187"/>
      <c r="Z112">
        <v>0</v>
      </c>
    </row>
    <row r="113" spans="1:26" ht="35.1" customHeight="1" x14ac:dyDescent="0.25">
      <c r="A113" s="185"/>
      <c r="B113" s="180" t="s">
        <v>121</v>
      </c>
      <c r="C113" s="186" t="s">
        <v>303</v>
      </c>
      <c r="D113" s="180" t="s">
        <v>304</v>
      </c>
      <c r="E113" s="180" t="s">
        <v>158</v>
      </c>
      <c r="F113" s="181">
        <v>30</v>
      </c>
      <c r="G113" s="182">
        <v>0</v>
      </c>
      <c r="H113" s="182">
        <v>27.1</v>
      </c>
      <c r="I113" s="182">
        <f>ROUND(F113*(G113+H113),2)</f>
        <v>813</v>
      </c>
      <c r="J113" s="180">
        <f>ROUND(F113*(N113),2)</f>
        <v>813</v>
      </c>
      <c r="K113" s="183">
        <f>ROUND(F113*(O113),2)</f>
        <v>0</v>
      </c>
      <c r="L113" s="183">
        <f>ROUND(F113*(G113),2)</f>
        <v>0</v>
      </c>
      <c r="M113" s="183">
        <f>ROUND(F113*(H113),2)</f>
        <v>813</v>
      </c>
      <c r="N113" s="183">
        <v>27.1</v>
      </c>
      <c r="O113" s="183"/>
      <c r="P113" s="187"/>
      <c r="Q113" s="187"/>
      <c r="R113" s="187"/>
      <c r="S113" s="183">
        <f>ROUND(F113*(P113),3)</f>
        <v>0</v>
      </c>
      <c r="T113" s="184"/>
      <c r="U113" s="184"/>
      <c r="V113" s="187"/>
      <c r="Z113">
        <v>0</v>
      </c>
    </row>
    <row r="114" spans="1:26" ht="35.1" customHeight="1" x14ac:dyDescent="0.25">
      <c r="A114" s="185"/>
      <c r="B114" s="180" t="s">
        <v>205</v>
      </c>
      <c r="C114" s="186" t="s">
        <v>305</v>
      </c>
      <c r="D114" s="180" t="s">
        <v>306</v>
      </c>
      <c r="E114" s="180" t="s">
        <v>158</v>
      </c>
      <c r="F114" s="181">
        <v>10</v>
      </c>
      <c r="G114" s="182">
        <v>0</v>
      </c>
      <c r="H114" s="182">
        <v>21.77</v>
      </c>
      <c r="I114" s="182">
        <f>ROUND(F114*(G114+H114),2)</f>
        <v>217.7</v>
      </c>
      <c r="J114" s="180">
        <f>ROUND(F114*(N114),2)</f>
        <v>217.7</v>
      </c>
      <c r="K114" s="183">
        <f>ROUND(F114*(O114),2)</f>
        <v>0</v>
      </c>
      <c r="L114" s="183">
        <f>ROUND(F114*(G114),2)</f>
        <v>0</v>
      </c>
      <c r="M114" s="183">
        <f>ROUND(F114*(H114),2)</f>
        <v>217.7</v>
      </c>
      <c r="N114" s="183">
        <v>21.77</v>
      </c>
      <c r="O114" s="183"/>
      <c r="P114" s="187">
        <v>5.781E-2</v>
      </c>
      <c r="Q114" s="187"/>
      <c r="R114" s="187">
        <v>5.781E-2</v>
      </c>
      <c r="S114" s="183">
        <f>ROUND(F114*(P114),3)</f>
        <v>0.57799999999999996</v>
      </c>
      <c r="T114" s="184"/>
      <c r="U114" s="184"/>
      <c r="V114" s="187"/>
      <c r="Z114">
        <v>0</v>
      </c>
    </row>
    <row r="115" spans="1:26" ht="35.1" customHeight="1" x14ac:dyDescent="0.25">
      <c r="A115" s="185"/>
      <c r="B115" s="180" t="s">
        <v>121</v>
      </c>
      <c r="C115" s="186" t="s">
        <v>307</v>
      </c>
      <c r="D115" s="180" t="s">
        <v>308</v>
      </c>
      <c r="E115" s="180" t="s">
        <v>158</v>
      </c>
      <c r="F115" s="181">
        <v>23</v>
      </c>
      <c r="G115" s="182">
        <v>0</v>
      </c>
      <c r="H115" s="182">
        <v>11.03</v>
      </c>
      <c r="I115" s="182">
        <f>ROUND(F115*(G115+H115),2)</f>
        <v>253.69</v>
      </c>
      <c r="J115" s="180">
        <f>ROUND(F115*(N115),2)</f>
        <v>253.69</v>
      </c>
      <c r="K115" s="183">
        <f>ROUND(F115*(O115),2)</f>
        <v>0</v>
      </c>
      <c r="L115" s="183">
        <f>ROUND(F115*(G115),2)</f>
        <v>0</v>
      </c>
      <c r="M115" s="183">
        <f>ROUND(F115*(H115),2)</f>
        <v>253.69</v>
      </c>
      <c r="N115" s="183">
        <v>11.03</v>
      </c>
      <c r="O115" s="183"/>
      <c r="P115" s="187"/>
      <c r="Q115" s="187"/>
      <c r="R115" s="187"/>
      <c r="S115" s="183">
        <f>ROUND(F115*(P115),3)</f>
        <v>0</v>
      </c>
      <c r="T115" s="184"/>
      <c r="U115" s="184"/>
      <c r="V115" s="187"/>
      <c r="Z115">
        <v>0</v>
      </c>
    </row>
    <row r="116" spans="1:26" ht="35.1" customHeight="1" x14ac:dyDescent="0.25">
      <c r="A116" s="185"/>
      <c r="B116" s="180" t="s">
        <v>205</v>
      </c>
      <c r="C116" s="186" t="s">
        <v>309</v>
      </c>
      <c r="D116" s="180" t="s">
        <v>310</v>
      </c>
      <c r="E116" s="180" t="s">
        <v>171</v>
      </c>
      <c r="F116" s="181">
        <v>35.549999999999997</v>
      </c>
      <c r="G116" s="182">
        <v>0</v>
      </c>
      <c r="H116" s="182">
        <v>3.31</v>
      </c>
      <c r="I116" s="182">
        <f>ROUND(F116*(G116+H116),2)</f>
        <v>117.67</v>
      </c>
      <c r="J116" s="180">
        <f>ROUND(F116*(N116),2)</f>
        <v>117.67</v>
      </c>
      <c r="K116" s="183">
        <f>ROUND(F116*(O116),2)</f>
        <v>0</v>
      </c>
      <c r="L116" s="183">
        <f>ROUND(F116*(G116),2)</f>
        <v>0</v>
      </c>
      <c r="M116" s="183">
        <f>ROUND(F116*(H116),2)</f>
        <v>117.67</v>
      </c>
      <c r="N116" s="183">
        <v>3.31</v>
      </c>
      <c r="O116" s="183"/>
      <c r="P116" s="187">
        <v>7.9900000000000006E-3</v>
      </c>
      <c r="Q116" s="187"/>
      <c r="R116" s="187">
        <v>7.9900000000000006E-3</v>
      </c>
      <c r="S116" s="183">
        <f>ROUND(F116*(P116),3)</f>
        <v>0.28399999999999997</v>
      </c>
      <c r="T116" s="184"/>
      <c r="U116" s="184"/>
      <c r="V116" s="187"/>
      <c r="Z116">
        <v>0</v>
      </c>
    </row>
    <row r="117" spans="1:26" ht="35.1" customHeight="1" x14ac:dyDescent="0.25">
      <c r="A117" s="193"/>
      <c r="B117" s="188" t="s">
        <v>146</v>
      </c>
      <c r="C117" s="194" t="s">
        <v>311</v>
      </c>
      <c r="D117" s="188" t="s">
        <v>312</v>
      </c>
      <c r="E117" s="188" t="s">
        <v>290</v>
      </c>
      <c r="F117" s="189">
        <v>0.193</v>
      </c>
      <c r="G117" s="190">
        <v>0</v>
      </c>
      <c r="H117" s="190">
        <v>1461.29</v>
      </c>
      <c r="I117" s="190">
        <f>ROUND(F117*(G117+H117),2)</f>
        <v>282.02999999999997</v>
      </c>
      <c r="J117" s="188">
        <f>ROUND(F117*(N117),2)</f>
        <v>282.02999999999997</v>
      </c>
      <c r="K117" s="191">
        <f>ROUND(F117*(O117),2)</f>
        <v>0</v>
      </c>
      <c r="L117" s="191">
        <f>ROUND(F117*(G117),2)</f>
        <v>0</v>
      </c>
      <c r="M117" s="191">
        <f>ROUND(F117*(H117),2)</f>
        <v>282.02999999999997</v>
      </c>
      <c r="N117" s="191">
        <v>1461.29</v>
      </c>
      <c r="O117" s="191"/>
      <c r="P117" s="195"/>
      <c r="Q117" s="195"/>
      <c r="R117" s="195"/>
      <c r="S117" s="191">
        <f>ROUND(F117*(P117),3)</f>
        <v>0</v>
      </c>
      <c r="T117" s="192"/>
      <c r="U117" s="192"/>
      <c r="V117" s="195"/>
      <c r="Z117">
        <v>0</v>
      </c>
    </row>
    <row r="118" spans="1:26" ht="35.1" customHeight="1" x14ac:dyDescent="0.25">
      <c r="A118" s="193"/>
      <c r="B118" s="188" t="s">
        <v>146</v>
      </c>
      <c r="C118" s="194" t="s">
        <v>313</v>
      </c>
      <c r="D118" s="188" t="s">
        <v>314</v>
      </c>
      <c r="E118" s="188" t="s">
        <v>158</v>
      </c>
      <c r="F118" s="189">
        <v>8</v>
      </c>
      <c r="G118" s="190">
        <v>0</v>
      </c>
      <c r="H118" s="190">
        <v>151.94</v>
      </c>
      <c r="I118" s="190">
        <f>ROUND(F118*(G118+H118),2)</f>
        <v>1215.52</v>
      </c>
      <c r="J118" s="188">
        <f>ROUND(F118*(N118),2)</f>
        <v>1215.52</v>
      </c>
      <c r="K118" s="191">
        <f>ROUND(F118*(O118),2)</f>
        <v>0</v>
      </c>
      <c r="L118" s="191">
        <f>ROUND(F118*(G118),2)</f>
        <v>0</v>
      </c>
      <c r="M118" s="191">
        <f>ROUND(F118*(H118),2)</f>
        <v>1215.52</v>
      </c>
      <c r="N118" s="191">
        <v>151.94</v>
      </c>
      <c r="O118" s="191"/>
      <c r="P118" s="195"/>
      <c r="Q118" s="195"/>
      <c r="R118" s="195"/>
      <c r="S118" s="191">
        <f>ROUND(F118*(P118),3)</f>
        <v>0</v>
      </c>
      <c r="T118" s="192"/>
      <c r="U118" s="192"/>
      <c r="V118" s="195"/>
      <c r="Z118">
        <v>0</v>
      </c>
    </row>
    <row r="119" spans="1:26" ht="35.1" customHeight="1" x14ac:dyDescent="0.25">
      <c r="A119" s="193"/>
      <c r="B119" s="188" t="s">
        <v>146</v>
      </c>
      <c r="C119" s="194" t="s">
        <v>315</v>
      </c>
      <c r="D119" s="188" t="s">
        <v>316</v>
      </c>
      <c r="E119" s="188" t="s">
        <v>158</v>
      </c>
      <c r="F119" s="189">
        <v>15</v>
      </c>
      <c r="G119" s="190">
        <v>0</v>
      </c>
      <c r="H119" s="190">
        <v>151.94</v>
      </c>
      <c r="I119" s="190">
        <f>ROUND(F119*(G119+H119),2)</f>
        <v>2279.1</v>
      </c>
      <c r="J119" s="188">
        <f>ROUND(F119*(N119),2)</f>
        <v>2279.1</v>
      </c>
      <c r="K119" s="191">
        <f>ROUND(F119*(O119),2)</f>
        <v>0</v>
      </c>
      <c r="L119" s="191">
        <f>ROUND(F119*(G119),2)</f>
        <v>0</v>
      </c>
      <c r="M119" s="191">
        <f>ROUND(F119*(H119),2)</f>
        <v>2279.1</v>
      </c>
      <c r="N119" s="191">
        <v>151.94</v>
      </c>
      <c r="O119" s="191"/>
      <c r="P119" s="195"/>
      <c r="Q119" s="195"/>
      <c r="R119" s="195"/>
      <c r="S119" s="191">
        <f>ROUND(F119*(P119),3)</f>
        <v>0</v>
      </c>
      <c r="T119" s="192"/>
      <c r="U119" s="192"/>
      <c r="V119" s="195"/>
      <c r="Z119">
        <v>0</v>
      </c>
    </row>
    <row r="120" spans="1:26" ht="35.1" customHeight="1" x14ac:dyDescent="0.25">
      <c r="A120" s="193"/>
      <c r="B120" s="188" t="s">
        <v>146</v>
      </c>
      <c r="C120" s="194" t="s">
        <v>317</v>
      </c>
      <c r="D120" s="188" t="s">
        <v>318</v>
      </c>
      <c r="E120" s="188" t="s">
        <v>158</v>
      </c>
      <c r="F120" s="189">
        <v>5</v>
      </c>
      <c r="G120" s="190">
        <v>0</v>
      </c>
      <c r="H120" s="190">
        <v>74.52</v>
      </c>
      <c r="I120" s="190">
        <f>ROUND(F120*(G120+H120),2)</f>
        <v>372.6</v>
      </c>
      <c r="J120" s="188">
        <f>ROUND(F120*(N120),2)</f>
        <v>372.6</v>
      </c>
      <c r="K120" s="191">
        <f>ROUND(F120*(O120),2)</f>
        <v>0</v>
      </c>
      <c r="L120" s="191">
        <f>ROUND(F120*(G120),2)</f>
        <v>0</v>
      </c>
      <c r="M120" s="191">
        <f>ROUND(F120*(H120),2)</f>
        <v>372.6</v>
      </c>
      <c r="N120" s="191">
        <v>74.52</v>
      </c>
      <c r="O120" s="191"/>
      <c r="P120" s="195"/>
      <c r="Q120" s="195"/>
      <c r="R120" s="195"/>
      <c r="S120" s="191">
        <f>ROUND(F120*(P120),3)</f>
        <v>0</v>
      </c>
      <c r="T120" s="192"/>
      <c r="U120" s="192"/>
      <c r="V120" s="195"/>
      <c r="Z120">
        <v>0</v>
      </c>
    </row>
    <row r="121" spans="1:26" ht="35.1" customHeight="1" x14ac:dyDescent="0.25">
      <c r="A121" s="193"/>
      <c r="B121" s="188" t="s">
        <v>146</v>
      </c>
      <c r="C121" s="194" t="s">
        <v>319</v>
      </c>
      <c r="D121" s="188" t="s">
        <v>320</v>
      </c>
      <c r="E121" s="188" t="s">
        <v>142</v>
      </c>
      <c r="F121" s="189">
        <v>2.5150000000000001</v>
      </c>
      <c r="G121" s="190">
        <v>0</v>
      </c>
      <c r="H121" s="190">
        <v>12.58</v>
      </c>
      <c r="I121" s="190">
        <f>ROUND(F121*(G121+H121),2)</f>
        <v>31.64</v>
      </c>
      <c r="J121" s="188">
        <f>ROUND(F121*(N121),2)</f>
        <v>31.64</v>
      </c>
      <c r="K121" s="191">
        <f>ROUND(F121*(O121),2)</f>
        <v>0</v>
      </c>
      <c r="L121" s="191">
        <f>ROUND(F121*(G121),2)</f>
        <v>0</v>
      </c>
      <c r="M121" s="191">
        <f>ROUND(F121*(H121),2)</f>
        <v>31.64</v>
      </c>
      <c r="N121" s="191">
        <v>12.58</v>
      </c>
      <c r="O121" s="191"/>
      <c r="P121" s="195"/>
      <c r="Q121" s="195"/>
      <c r="R121" s="195"/>
      <c r="S121" s="191">
        <f>ROUND(F121*(P121),3)</f>
        <v>0</v>
      </c>
      <c r="T121" s="192"/>
      <c r="U121" s="192"/>
      <c r="V121" s="195"/>
      <c r="Z121">
        <v>0</v>
      </c>
    </row>
    <row r="122" spans="1:26" ht="35.1" customHeight="1" x14ac:dyDescent="0.25">
      <c r="A122" s="193"/>
      <c r="B122" s="188" t="s">
        <v>146</v>
      </c>
      <c r="C122" s="194" t="s">
        <v>321</v>
      </c>
      <c r="D122" s="188" t="s">
        <v>322</v>
      </c>
      <c r="E122" s="188" t="s">
        <v>142</v>
      </c>
      <c r="F122" s="189">
        <v>62.627000000000002</v>
      </c>
      <c r="G122" s="190">
        <v>0</v>
      </c>
      <c r="H122" s="190">
        <v>12.58</v>
      </c>
      <c r="I122" s="190">
        <f>ROUND(F122*(G122+H122),2)</f>
        <v>787.85</v>
      </c>
      <c r="J122" s="188">
        <f>ROUND(F122*(N122),2)</f>
        <v>787.85</v>
      </c>
      <c r="K122" s="191">
        <f>ROUND(F122*(O122),2)</f>
        <v>0</v>
      </c>
      <c r="L122" s="191">
        <f>ROUND(F122*(G122),2)</f>
        <v>0</v>
      </c>
      <c r="M122" s="191">
        <f>ROUND(F122*(H122),2)</f>
        <v>787.85</v>
      </c>
      <c r="N122" s="191">
        <v>12.58</v>
      </c>
      <c r="O122" s="191"/>
      <c r="P122" s="195"/>
      <c r="Q122" s="195"/>
      <c r="R122" s="195"/>
      <c r="S122" s="191">
        <f>ROUND(F122*(P122),3)</f>
        <v>0</v>
      </c>
      <c r="T122" s="192"/>
      <c r="U122" s="192"/>
      <c r="V122" s="195"/>
      <c r="Z122">
        <v>0</v>
      </c>
    </row>
    <row r="123" spans="1:26" x14ac:dyDescent="0.25">
      <c r="A123" s="161"/>
      <c r="B123" s="161"/>
      <c r="C123" s="179">
        <v>6</v>
      </c>
      <c r="D123" s="179" t="s">
        <v>80</v>
      </c>
      <c r="E123" s="161"/>
      <c r="F123" s="178"/>
      <c r="G123" s="164">
        <f>ROUND((SUM(L96:L122))/1,2)</f>
        <v>0</v>
      </c>
      <c r="H123" s="164">
        <f>ROUND((SUM(M96:M122))/1,2)</f>
        <v>57015.34</v>
      </c>
      <c r="I123" s="164">
        <f>ROUND((SUM(I96:I122))/1,2)</f>
        <v>57015.34</v>
      </c>
      <c r="J123" s="161"/>
      <c r="K123" s="161"/>
      <c r="L123" s="161">
        <f>ROUND((SUM(L96:L122))/1,2)</f>
        <v>0</v>
      </c>
      <c r="M123" s="161">
        <f>ROUND((SUM(M96:M122))/1,2)</f>
        <v>57015.34</v>
      </c>
      <c r="N123" s="161"/>
      <c r="O123" s="161"/>
      <c r="P123" s="196"/>
      <c r="Q123" s="161"/>
      <c r="R123" s="161"/>
      <c r="S123" s="196">
        <f>ROUND((SUM(S96:S122))/1,2)</f>
        <v>276.16000000000003</v>
      </c>
      <c r="T123" s="158"/>
      <c r="U123" s="158"/>
      <c r="V123" s="2">
        <f>ROUND((SUM(V96:V122))/1,2)</f>
        <v>0</v>
      </c>
      <c r="W123" s="158"/>
      <c r="X123" s="158"/>
      <c r="Y123" s="158"/>
      <c r="Z123" s="158"/>
    </row>
    <row r="124" spans="1:26" x14ac:dyDescent="0.25">
      <c r="A124" s="1"/>
      <c r="B124" s="1"/>
      <c r="C124" s="1"/>
      <c r="D124" s="1"/>
      <c r="E124" s="1"/>
      <c r="F124" s="174"/>
      <c r="G124" s="154"/>
      <c r="H124" s="154"/>
      <c r="I124" s="154"/>
      <c r="J124" s="1"/>
      <c r="K124" s="1"/>
      <c r="L124" s="1"/>
      <c r="M124" s="1"/>
      <c r="N124" s="1"/>
      <c r="O124" s="1"/>
      <c r="P124" s="1"/>
      <c r="Q124" s="1"/>
      <c r="R124" s="1"/>
      <c r="S124" s="1"/>
      <c r="V124" s="1"/>
    </row>
    <row r="125" spans="1:26" x14ac:dyDescent="0.25">
      <c r="A125" s="161"/>
      <c r="B125" s="161"/>
      <c r="C125" s="179">
        <v>8</v>
      </c>
      <c r="D125" s="179" t="s">
        <v>81</v>
      </c>
      <c r="E125" s="161"/>
      <c r="F125" s="178"/>
      <c r="G125" s="162"/>
      <c r="H125" s="162"/>
      <c r="I125" s="162"/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  <c r="T125" s="158"/>
      <c r="U125" s="158"/>
      <c r="V125" s="161"/>
      <c r="W125" s="158"/>
      <c r="X125" s="158"/>
      <c r="Y125" s="158"/>
      <c r="Z125" s="158"/>
    </row>
    <row r="126" spans="1:26" ht="35.1" customHeight="1" x14ac:dyDescent="0.25">
      <c r="A126" s="193"/>
      <c r="B126" s="188" t="s">
        <v>146</v>
      </c>
      <c r="C126" s="194" t="s">
        <v>323</v>
      </c>
      <c r="D126" s="188" t="s">
        <v>324</v>
      </c>
      <c r="E126" s="188" t="s">
        <v>158</v>
      </c>
      <c r="F126" s="189">
        <v>8</v>
      </c>
      <c r="G126" s="190">
        <v>0</v>
      </c>
      <c r="H126" s="190">
        <v>70.16</v>
      </c>
      <c r="I126" s="190">
        <f>ROUND(F126*(G126+H126),2)</f>
        <v>561.28</v>
      </c>
      <c r="J126" s="188">
        <f>ROUND(F126*(N126),2)</f>
        <v>561.28</v>
      </c>
      <c r="K126" s="191">
        <f>ROUND(F126*(O126),2)</f>
        <v>0</v>
      </c>
      <c r="L126" s="191">
        <f>ROUND(F126*(G126),2)</f>
        <v>0</v>
      </c>
      <c r="M126" s="191">
        <f>ROUND(F126*(H126),2)</f>
        <v>561.28</v>
      </c>
      <c r="N126" s="191">
        <v>70.16</v>
      </c>
      <c r="O126" s="191"/>
      <c r="P126" s="195"/>
      <c r="Q126" s="195"/>
      <c r="R126" s="195"/>
      <c r="S126" s="191">
        <f>ROUND(F126*(P126),3)</f>
        <v>0</v>
      </c>
      <c r="T126" s="192"/>
      <c r="U126" s="192"/>
      <c r="V126" s="195"/>
      <c r="Z126">
        <v>0</v>
      </c>
    </row>
    <row r="127" spans="1:26" ht="35.1" customHeight="1" x14ac:dyDescent="0.25">
      <c r="A127" s="193"/>
      <c r="B127" s="188" t="s">
        <v>146</v>
      </c>
      <c r="C127" s="194" t="s">
        <v>325</v>
      </c>
      <c r="D127" s="188" t="s">
        <v>326</v>
      </c>
      <c r="E127" s="188" t="s">
        <v>158</v>
      </c>
      <c r="F127" s="189">
        <v>15</v>
      </c>
      <c r="G127" s="190">
        <v>0</v>
      </c>
      <c r="H127" s="190">
        <v>77.42</v>
      </c>
      <c r="I127" s="190">
        <f>ROUND(F127*(G127+H127),2)</f>
        <v>1161.3</v>
      </c>
      <c r="J127" s="188">
        <f>ROUND(F127*(N127),2)</f>
        <v>1161.3</v>
      </c>
      <c r="K127" s="191">
        <f>ROUND(F127*(O127),2)</f>
        <v>0</v>
      </c>
      <c r="L127" s="191">
        <f>ROUND(F127*(G127),2)</f>
        <v>0</v>
      </c>
      <c r="M127" s="191">
        <f>ROUND(F127*(H127),2)</f>
        <v>1161.3</v>
      </c>
      <c r="N127" s="191">
        <v>77.42</v>
      </c>
      <c r="O127" s="191"/>
      <c r="P127" s="195"/>
      <c r="Q127" s="195"/>
      <c r="R127" s="195"/>
      <c r="S127" s="191">
        <f>ROUND(F127*(P127),3)</f>
        <v>0</v>
      </c>
      <c r="T127" s="192"/>
      <c r="U127" s="192"/>
      <c r="V127" s="195"/>
      <c r="Z127">
        <v>0</v>
      </c>
    </row>
    <row r="128" spans="1:26" ht="35.1" customHeight="1" x14ac:dyDescent="0.25">
      <c r="A128" s="193"/>
      <c r="B128" s="188" t="s">
        <v>146</v>
      </c>
      <c r="C128" s="194" t="s">
        <v>327</v>
      </c>
      <c r="D128" s="188" t="s">
        <v>328</v>
      </c>
      <c r="E128" s="188" t="s">
        <v>158</v>
      </c>
      <c r="F128" s="189">
        <v>5</v>
      </c>
      <c r="G128" s="190">
        <v>0</v>
      </c>
      <c r="H128" s="190">
        <v>60</v>
      </c>
      <c r="I128" s="190">
        <f>ROUND(F128*(G128+H128),2)</f>
        <v>300</v>
      </c>
      <c r="J128" s="188">
        <f>ROUND(F128*(N128),2)</f>
        <v>300</v>
      </c>
      <c r="K128" s="191">
        <f>ROUND(F128*(O128),2)</f>
        <v>0</v>
      </c>
      <c r="L128" s="191">
        <f>ROUND(F128*(G128),2)</f>
        <v>0</v>
      </c>
      <c r="M128" s="191">
        <f>ROUND(F128*(H128),2)</f>
        <v>300</v>
      </c>
      <c r="N128" s="191">
        <v>60</v>
      </c>
      <c r="O128" s="191"/>
      <c r="P128" s="195"/>
      <c r="Q128" s="195"/>
      <c r="R128" s="195"/>
      <c r="S128" s="191">
        <f>ROUND(F128*(P128),3)</f>
        <v>0</v>
      </c>
      <c r="T128" s="192"/>
      <c r="U128" s="192"/>
      <c r="V128" s="195"/>
      <c r="Z128">
        <v>0</v>
      </c>
    </row>
    <row r="129" spans="1:26" ht="35.1" customHeight="1" x14ac:dyDescent="0.25">
      <c r="A129" s="193"/>
      <c r="B129" s="188" t="s">
        <v>146</v>
      </c>
      <c r="C129" s="194" t="s">
        <v>329</v>
      </c>
      <c r="D129" s="188" t="s">
        <v>330</v>
      </c>
      <c r="E129" s="188" t="s">
        <v>158</v>
      </c>
      <c r="F129" s="189">
        <v>8</v>
      </c>
      <c r="G129" s="190">
        <v>0</v>
      </c>
      <c r="H129" s="190">
        <v>2.25</v>
      </c>
      <c r="I129" s="190">
        <f>ROUND(F129*(G129+H129),2)</f>
        <v>18</v>
      </c>
      <c r="J129" s="188">
        <f>ROUND(F129*(N129),2)</f>
        <v>18</v>
      </c>
      <c r="K129" s="191">
        <f>ROUND(F129*(O129),2)</f>
        <v>0</v>
      </c>
      <c r="L129" s="191">
        <f>ROUND(F129*(G129),2)</f>
        <v>0</v>
      </c>
      <c r="M129" s="191">
        <f>ROUND(F129*(H129),2)</f>
        <v>18</v>
      </c>
      <c r="N129" s="191">
        <v>2.25</v>
      </c>
      <c r="O129" s="191"/>
      <c r="P129" s="195"/>
      <c r="Q129" s="195"/>
      <c r="R129" s="195"/>
      <c r="S129" s="191">
        <f>ROUND(F129*(P129),3)</f>
        <v>0</v>
      </c>
      <c r="T129" s="192"/>
      <c r="U129" s="192"/>
      <c r="V129" s="195"/>
      <c r="Z129">
        <v>0</v>
      </c>
    </row>
    <row r="130" spans="1:26" ht="35.1" customHeight="1" x14ac:dyDescent="0.25">
      <c r="A130" s="193"/>
      <c r="B130" s="188" t="s">
        <v>146</v>
      </c>
      <c r="C130" s="194" t="s">
        <v>331</v>
      </c>
      <c r="D130" s="188" t="s">
        <v>332</v>
      </c>
      <c r="E130" s="188" t="s">
        <v>158</v>
      </c>
      <c r="F130" s="189">
        <v>15</v>
      </c>
      <c r="G130" s="190">
        <v>0</v>
      </c>
      <c r="H130" s="190">
        <v>3.13</v>
      </c>
      <c r="I130" s="190">
        <f>ROUND(F130*(G130+H130),2)</f>
        <v>46.95</v>
      </c>
      <c r="J130" s="188">
        <f>ROUND(F130*(N130),2)</f>
        <v>46.95</v>
      </c>
      <c r="K130" s="191">
        <f>ROUND(F130*(O130),2)</f>
        <v>0</v>
      </c>
      <c r="L130" s="191">
        <f>ROUND(F130*(G130),2)</f>
        <v>0</v>
      </c>
      <c r="M130" s="191">
        <f>ROUND(F130*(H130),2)</f>
        <v>46.95</v>
      </c>
      <c r="N130" s="191">
        <v>3.13</v>
      </c>
      <c r="O130" s="191"/>
      <c r="P130" s="195"/>
      <c r="Q130" s="195"/>
      <c r="R130" s="195"/>
      <c r="S130" s="191">
        <f>ROUND(F130*(P130),3)</f>
        <v>0</v>
      </c>
      <c r="T130" s="192"/>
      <c r="U130" s="192"/>
      <c r="V130" s="195"/>
      <c r="Z130">
        <v>0</v>
      </c>
    </row>
    <row r="131" spans="1:26" ht="35.1" customHeight="1" x14ac:dyDescent="0.25">
      <c r="A131" s="193"/>
      <c r="B131" s="188" t="s">
        <v>146</v>
      </c>
      <c r="C131" s="194" t="s">
        <v>333</v>
      </c>
      <c r="D131" s="188" t="s">
        <v>334</v>
      </c>
      <c r="E131" s="188" t="s">
        <v>142</v>
      </c>
      <c r="F131" s="189">
        <v>203.46199999999999</v>
      </c>
      <c r="G131" s="190">
        <v>0</v>
      </c>
      <c r="H131" s="190">
        <v>12.1</v>
      </c>
      <c r="I131" s="190">
        <f>ROUND(F131*(G131+H131),2)</f>
        <v>2461.89</v>
      </c>
      <c r="J131" s="188">
        <f>ROUND(F131*(N131),2)</f>
        <v>2461.89</v>
      </c>
      <c r="K131" s="191">
        <f>ROUND(F131*(O131),2)</f>
        <v>0</v>
      </c>
      <c r="L131" s="191">
        <f>ROUND(F131*(G131),2)</f>
        <v>0</v>
      </c>
      <c r="M131" s="191">
        <f>ROUND(F131*(H131),2)</f>
        <v>2461.89</v>
      </c>
      <c r="N131" s="191">
        <v>12.1</v>
      </c>
      <c r="O131" s="191"/>
      <c r="P131" s="195"/>
      <c r="Q131" s="195"/>
      <c r="R131" s="195"/>
      <c r="S131" s="191">
        <f>ROUND(F131*(P131),3)</f>
        <v>0</v>
      </c>
      <c r="T131" s="192"/>
      <c r="U131" s="192"/>
      <c r="V131" s="195"/>
      <c r="Z131">
        <v>0</v>
      </c>
    </row>
    <row r="132" spans="1:26" ht="35.1" customHeight="1" x14ac:dyDescent="0.25">
      <c r="A132" s="193"/>
      <c r="B132" s="188" t="s">
        <v>146</v>
      </c>
      <c r="C132" s="194" t="s">
        <v>335</v>
      </c>
      <c r="D132" s="188" t="s">
        <v>336</v>
      </c>
      <c r="E132" s="188" t="s">
        <v>158</v>
      </c>
      <c r="F132" s="189">
        <v>6</v>
      </c>
      <c r="G132" s="190">
        <v>0</v>
      </c>
      <c r="H132" s="190">
        <v>50.32</v>
      </c>
      <c r="I132" s="190">
        <f>ROUND(F132*(G132+H132),2)</f>
        <v>301.92</v>
      </c>
      <c r="J132" s="188">
        <f>ROUND(F132*(N132),2)</f>
        <v>301.92</v>
      </c>
      <c r="K132" s="191">
        <f>ROUND(F132*(O132),2)</f>
        <v>0</v>
      </c>
      <c r="L132" s="191">
        <f>ROUND(F132*(G132),2)</f>
        <v>0</v>
      </c>
      <c r="M132" s="191">
        <f>ROUND(F132*(H132),2)</f>
        <v>301.92</v>
      </c>
      <c r="N132" s="191">
        <v>50.32</v>
      </c>
      <c r="O132" s="191"/>
      <c r="P132" s="195"/>
      <c r="Q132" s="195"/>
      <c r="R132" s="195"/>
      <c r="S132" s="191">
        <f>ROUND(F132*(P132),3)</f>
        <v>0</v>
      </c>
      <c r="T132" s="192"/>
      <c r="U132" s="192"/>
      <c r="V132" s="195"/>
      <c r="Z132">
        <v>0</v>
      </c>
    </row>
    <row r="133" spans="1:26" x14ac:dyDescent="0.25">
      <c r="A133" s="161"/>
      <c r="B133" s="161"/>
      <c r="C133" s="179">
        <v>8</v>
      </c>
      <c r="D133" s="179" t="s">
        <v>81</v>
      </c>
      <c r="E133" s="161"/>
      <c r="F133" s="178"/>
      <c r="G133" s="164">
        <f>ROUND((SUM(L125:L132))/1,2)</f>
        <v>0</v>
      </c>
      <c r="H133" s="164">
        <f>ROUND((SUM(M125:M132))/1,2)</f>
        <v>4851.34</v>
      </c>
      <c r="I133" s="164">
        <f>ROUND((SUM(I125:I132))/1,2)</f>
        <v>4851.34</v>
      </c>
      <c r="J133" s="161"/>
      <c r="K133" s="161"/>
      <c r="L133" s="161">
        <f>ROUND((SUM(L125:L132))/1,2)</f>
        <v>0</v>
      </c>
      <c r="M133" s="161">
        <f>ROUND((SUM(M125:M132))/1,2)</f>
        <v>4851.34</v>
      </c>
      <c r="N133" s="161"/>
      <c r="O133" s="161"/>
      <c r="P133" s="196"/>
      <c r="Q133" s="161"/>
      <c r="R133" s="161"/>
      <c r="S133" s="196">
        <f>ROUND((SUM(S125:S132))/1,2)</f>
        <v>0</v>
      </c>
      <c r="T133" s="158"/>
      <c r="U133" s="158"/>
      <c r="V133" s="2">
        <f>ROUND((SUM(V125:V132))/1,2)</f>
        <v>0</v>
      </c>
      <c r="W133" s="158"/>
      <c r="X133" s="158"/>
      <c r="Y133" s="158"/>
      <c r="Z133" s="158"/>
    </row>
    <row r="134" spans="1:26" x14ac:dyDescent="0.25">
      <c r="A134" s="1"/>
      <c r="B134" s="1"/>
      <c r="C134" s="1"/>
      <c r="D134" s="1"/>
      <c r="E134" s="1"/>
      <c r="F134" s="174"/>
      <c r="G134" s="154"/>
      <c r="H134" s="154"/>
      <c r="I134" s="154"/>
      <c r="J134" s="1"/>
      <c r="K134" s="1"/>
      <c r="L134" s="1"/>
      <c r="M134" s="1"/>
      <c r="N134" s="1"/>
      <c r="O134" s="1"/>
      <c r="P134" s="1"/>
      <c r="Q134" s="1"/>
      <c r="R134" s="1"/>
      <c r="S134" s="1"/>
      <c r="V134" s="1"/>
    </row>
    <row r="135" spans="1:26" x14ac:dyDescent="0.25">
      <c r="A135" s="161"/>
      <c r="B135" s="161"/>
      <c r="C135" s="179">
        <v>9</v>
      </c>
      <c r="D135" s="179" t="s">
        <v>82</v>
      </c>
      <c r="E135" s="161"/>
      <c r="F135" s="178"/>
      <c r="G135" s="162"/>
      <c r="H135" s="162"/>
      <c r="I135" s="162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58"/>
      <c r="U135" s="158"/>
      <c r="V135" s="161"/>
      <c r="W135" s="158"/>
      <c r="X135" s="158"/>
      <c r="Y135" s="158"/>
      <c r="Z135" s="158"/>
    </row>
    <row r="136" spans="1:26" ht="35.1" customHeight="1" x14ac:dyDescent="0.25">
      <c r="A136" s="193"/>
      <c r="B136" s="188" t="s">
        <v>146</v>
      </c>
      <c r="C136" s="194" t="s">
        <v>337</v>
      </c>
      <c r="D136" s="188" t="s">
        <v>338</v>
      </c>
      <c r="E136" s="188" t="s">
        <v>158</v>
      </c>
      <c r="F136" s="189">
        <v>1</v>
      </c>
      <c r="G136" s="190">
        <v>0</v>
      </c>
      <c r="H136" s="190">
        <v>237.1</v>
      </c>
      <c r="I136" s="190">
        <f>ROUND(F136*(G136+H136),2)</f>
        <v>237.1</v>
      </c>
      <c r="J136" s="188">
        <f>ROUND(F136*(N136),2)</f>
        <v>237.1</v>
      </c>
      <c r="K136" s="191">
        <f>ROUND(F136*(O136),2)</f>
        <v>0</v>
      </c>
      <c r="L136" s="191">
        <f>ROUND(F136*(G136),2)</f>
        <v>0</v>
      </c>
      <c r="M136" s="191">
        <f>ROUND(F136*(H136),2)</f>
        <v>237.1</v>
      </c>
      <c r="N136" s="191">
        <v>237.1</v>
      </c>
      <c r="O136" s="191"/>
      <c r="P136" s="195"/>
      <c r="Q136" s="195"/>
      <c r="R136" s="195"/>
      <c r="S136" s="191">
        <f>ROUND(F136*(P136),3)</f>
        <v>0</v>
      </c>
      <c r="T136" s="192"/>
      <c r="U136" s="192"/>
      <c r="V136" s="195"/>
      <c r="Z136">
        <v>0</v>
      </c>
    </row>
    <row r="137" spans="1:26" ht="35.1" customHeight="1" x14ac:dyDescent="0.25">
      <c r="A137" s="193"/>
      <c r="B137" s="188" t="s">
        <v>146</v>
      </c>
      <c r="C137" s="194" t="s">
        <v>339</v>
      </c>
      <c r="D137" s="188" t="s">
        <v>340</v>
      </c>
      <c r="E137" s="188" t="s">
        <v>171</v>
      </c>
      <c r="F137" s="189">
        <v>35.549999999999997</v>
      </c>
      <c r="G137" s="190">
        <v>0</v>
      </c>
      <c r="H137" s="190">
        <v>25.16</v>
      </c>
      <c r="I137" s="190">
        <f>ROUND(F137*(G137+H137),2)</f>
        <v>894.44</v>
      </c>
      <c r="J137" s="188">
        <f>ROUND(F137*(N137),2)</f>
        <v>894.44</v>
      </c>
      <c r="K137" s="191">
        <f>ROUND(F137*(O137),2)</f>
        <v>0</v>
      </c>
      <c r="L137" s="191">
        <f>ROUND(F137*(G137),2)</f>
        <v>0</v>
      </c>
      <c r="M137" s="191">
        <f>ROUND(F137*(H137),2)</f>
        <v>894.44</v>
      </c>
      <c r="N137" s="191">
        <v>25.16</v>
      </c>
      <c r="O137" s="191"/>
      <c r="P137" s="195"/>
      <c r="Q137" s="195"/>
      <c r="R137" s="195"/>
      <c r="S137" s="191">
        <f>ROUND(F137*(P137),3)</f>
        <v>0</v>
      </c>
      <c r="T137" s="192"/>
      <c r="U137" s="192"/>
      <c r="V137" s="195"/>
      <c r="Z137">
        <v>0</v>
      </c>
    </row>
    <row r="138" spans="1:26" ht="35.1" customHeight="1" x14ac:dyDescent="0.25">
      <c r="A138" s="185"/>
      <c r="B138" s="180" t="s">
        <v>341</v>
      </c>
      <c r="C138" s="186" t="s">
        <v>342</v>
      </c>
      <c r="D138" s="180" t="s">
        <v>343</v>
      </c>
      <c r="E138" s="180" t="s">
        <v>142</v>
      </c>
      <c r="F138" s="181">
        <v>371.76900000000001</v>
      </c>
      <c r="G138" s="182">
        <v>0</v>
      </c>
      <c r="H138" s="182">
        <v>1.41</v>
      </c>
      <c r="I138" s="182">
        <f>ROUND(F138*(G138+H138),2)</f>
        <v>524.19000000000005</v>
      </c>
      <c r="J138" s="180">
        <f>ROUND(F138*(N138),2)</f>
        <v>524.19000000000005</v>
      </c>
      <c r="K138" s="183">
        <f>ROUND(F138*(O138),2)</f>
        <v>0</v>
      </c>
      <c r="L138" s="183">
        <f>ROUND(F138*(G138),2)</f>
        <v>0</v>
      </c>
      <c r="M138" s="183">
        <f>ROUND(F138*(H138),2)</f>
        <v>524.19000000000005</v>
      </c>
      <c r="N138" s="183">
        <v>1.41</v>
      </c>
      <c r="O138" s="183"/>
      <c r="P138" s="187">
        <v>2.572E-2</v>
      </c>
      <c r="Q138" s="187"/>
      <c r="R138" s="187">
        <v>2.572E-2</v>
      </c>
      <c r="S138" s="183">
        <f>ROUND(F138*(P138),3)</f>
        <v>9.5619999999999994</v>
      </c>
      <c r="T138" s="184"/>
      <c r="U138" s="184"/>
      <c r="V138" s="187"/>
      <c r="Z138">
        <v>0</v>
      </c>
    </row>
    <row r="139" spans="1:26" ht="35.1" customHeight="1" x14ac:dyDescent="0.25">
      <c r="A139" s="185"/>
      <c r="B139" s="180" t="s">
        <v>341</v>
      </c>
      <c r="C139" s="186" t="s">
        <v>344</v>
      </c>
      <c r="D139" s="180" t="s">
        <v>345</v>
      </c>
      <c r="E139" s="180" t="s">
        <v>142</v>
      </c>
      <c r="F139" s="181">
        <v>371.76900000000001</v>
      </c>
      <c r="G139" s="182">
        <v>0</v>
      </c>
      <c r="H139" s="182">
        <v>0.97</v>
      </c>
      <c r="I139" s="182">
        <f>ROUND(F139*(G139+H139),2)</f>
        <v>360.62</v>
      </c>
      <c r="J139" s="180">
        <f>ROUND(F139*(N139),2)</f>
        <v>360.62</v>
      </c>
      <c r="K139" s="183">
        <f>ROUND(F139*(O139),2)</f>
        <v>0</v>
      </c>
      <c r="L139" s="183">
        <f>ROUND(F139*(G139),2)</f>
        <v>0</v>
      </c>
      <c r="M139" s="183">
        <f>ROUND(F139*(H139),2)</f>
        <v>360.62</v>
      </c>
      <c r="N139" s="183">
        <v>0.97</v>
      </c>
      <c r="O139" s="183"/>
      <c r="P139" s="187"/>
      <c r="Q139" s="187"/>
      <c r="R139" s="187"/>
      <c r="S139" s="183">
        <f>ROUND(F139*(P139),3)</f>
        <v>0</v>
      </c>
      <c r="T139" s="184"/>
      <c r="U139" s="184"/>
      <c r="V139" s="187"/>
      <c r="Z139">
        <v>0</v>
      </c>
    </row>
    <row r="140" spans="1:26" ht="35.1" customHeight="1" x14ac:dyDescent="0.25">
      <c r="A140" s="185"/>
      <c r="B140" s="180" t="s">
        <v>346</v>
      </c>
      <c r="C140" s="186" t="s">
        <v>347</v>
      </c>
      <c r="D140" s="180" t="s">
        <v>348</v>
      </c>
      <c r="E140" s="180" t="s">
        <v>142</v>
      </c>
      <c r="F140" s="181">
        <v>371.76900000000001</v>
      </c>
      <c r="G140" s="182">
        <v>0</v>
      </c>
      <c r="H140" s="182">
        <v>0.69</v>
      </c>
      <c r="I140" s="182">
        <f>ROUND(F140*(G140+H140),2)</f>
        <v>256.52</v>
      </c>
      <c r="J140" s="180">
        <f>ROUND(F140*(N140),2)</f>
        <v>256.52</v>
      </c>
      <c r="K140" s="183">
        <f>ROUND(F140*(O140),2)</f>
        <v>0</v>
      </c>
      <c r="L140" s="183">
        <f>ROUND(F140*(G140),2)</f>
        <v>0</v>
      </c>
      <c r="M140" s="183">
        <f>ROUND(F140*(H140),2)</f>
        <v>256.52</v>
      </c>
      <c r="N140" s="183">
        <v>0.69</v>
      </c>
      <c r="O140" s="183"/>
      <c r="P140" s="187">
        <v>2.572E-2</v>
      </c>
      <c r="Q140" s="187"/>
      <c r="R140" s="187">
        <v>2.572E-2</v>
      </c>
      <c r="S140" s="183">
        <f>ROUND(F140*(P140),3)</f>
        <v>9.5619999999999994</v>
      </c>
      <c r="T140" s="184"/>
      <c r="U140" s="184"/>
      <c r="V140" s="187"/>
      <c r="Z140">
        <v>0</v>
      </c>
    </row>
    <row r="141" spans="1:26" ht="35.1" customHeight="1" x14ac:dyDescent="0.25">
      <c r="A141" s="185"/>
      <c r="B141" s="180" t="s">
        <v>341</v>
      </c>
      <c r="C141" s="186" t="s">
        <v>349</v>
      </c>
      <c r="D141" s="180" t="s">
        <v>350</v>
      </c>
      <c r="E141" s="180" t="s">
        <v>142</v>
      </c>
      <c r="F141" s="181">
        <v>170.89500000000001</v>
      </c>
      <c r="G141" s="182">
        <v>0</v>
      </c>
      <c r="H141" s="182">
        <v>2.08</v>
      </c>
      <c r="I141" s="182">
        <f>ROUND(F141*(G141+H141),2)</f>
        <v>355.46</v>
      </c>
      <c r="J141" s="180">
        <f>ROUND(F141*(N141),2)</f>
        <v>355.46</v>
      </c>
      <c r="K141" s="183">
        <f>ROUND(F141*(O141),2)</f>
        <v>0</v>
      </c>
      <c r="L141" s="183">
        <f>ROUND(F141*(G141),2)</f>
        <v>0</v>
      </c>
      <c r="M141" s="183">
        <f>ROUND(F141*(H141),2)</f>
        <v>355.46</v>
      </c>
      <c r="N141" s="183">
        <v>2.08</v>
      </c>
      <c r="O141" s="183"/>
      <c r="P141" s="187">
        <v>1.5300000000000001E-3</v>
      </c>
      <c r="Q141" s="187"/>
      <c r="R141" s="187">
        <v>1.5300000000000001E-3</v>
      </c>
      <c r="S141" s="183">
        <f>ROUND(F141*(P141),3)</f>
        <v>0.26100000000000001</v>
      </c>
      <c r="T141" s="184"/>
      <c r="U141" s="184"/>
      <c r="V141" s="187"/>
      <c r="Z141">
        <v>0</v>
      </c>
    </row>
    <row r="142" spans="1:26" ht="35.1" customHeight="1" x14ac:dyDescent="0.25">
      <c r="A142" s="185"/>
      <c r="B142" s="180" t="s">
        <v>121</v>
      </c>
      <c r="C142" s="186" t="s">
        <v>351</v>
      </c>
      <c r="D142" s="180" t="s">
        <v>352</v>
      </c>
      <c r="E142" s="180" t="s">
        <v>353</v>
      </c>
      <c r="F142" s="181">
        <v>1129.068</v>
      </c>
      <c r="G142" s="197">
        <v>0</v>
      </c>
      <c r="H142" s="197">
        <v>4.0645219270754831</v>
      </c>
      <c r="I142" s="197">
        <f>ROUND(F142*(G142+H142),2)</f>
        <v>4589.12</v>
      </c>
      <c r="J142" s="180">
        <f>ROUND(F142*(N142),2)</f>
        <v>4589.12</v>
      </c>
      <c r="K142" s="183">
        <f>ROUND(F142*(O142),2)</f>
        <v>0</v>
      </c>
      <c r="L142" s="183">
        <f>ROUND(F142*(G142),2)</f>
        <v>0</v>
      </c>
      <c r="M142" s="183">
        <f>ROUND(F142*(H142),2)</f>
        <v>4589.12</v>
      </c>
      <c r="N142" s="183">
        <v>4.0645219270754831</v>
      </c>
      <c r="O142" s="183"/>
      <c r="P142" s="187"/>
      <c r="Q142" s="187"/>
      <c r="R142" s="187"/>
      <c r="S142" s="183">
        <f>ROUND(F142*(P142),3)</f>
        <v>0</v>
      </c>
      <c r="T142" s="184"/>
      <c r="U142" s="184"/>
      <c r="V142" s="187"/>
      <c r="Z142">
        <v>0</v>
      </c>
    </row>
    <row r="143" spans="1:26" ht="35.1" customHeight="1" x14ac:dyDescent="0.25">
      <c r="A143" s="185"/>
      <c r="B143" s="180" t="s">
        <v>121</v>
      </c>
      <c r="C143" s="186" t="s">
        <v>354</v>
      </c>
      <c r="D143" s="180" t="s">
        <v>355</v>
      </c>
      <c r="E143" s="180" t="s">
        <v>356</v>
      </c>
      <c r="F143" s="181">
        <v>0.41399999999999998</v>
      </c>
      <c r="G143" s="182">
        <v>0</v>
      </c>
      <c r="H143" s="182">
        <v>6</v>
      </c>
      <c r="I143" s="182">
        <f>ROUND(F143*(G143+H143),2)</f>
        <v>2.48</v>
      </c>
      <c r="J143" s="180">
        <f>ROUND(F143*(N143),2)</f>
        <v>2.48</v>
      </c>
      <c r="K143" s="183">
        <f>ROUND(F143*(O143),2)</f>
        <v>0</v>
      </c>
      <c r="L143" s="183">
        <f>ROUND(F143*(G143),2)</f>
        <v>0</v>
      </c>
      <c r="M143" s="183">
        <f>ROUND(F143*(H143),2)</f>
        <v>2.48</v>
      </c>
      <c r="N143" s="183">
        <v>6</v>
      </c>
      <c r="O143" s="183"/>
      <c r="P143" s="187"/>
      <c r="Q143" s="187"/>
      <c r="R143" s="187"/>
      <c r="S143" s="183">
        <f>ROUND(F143*(P143),3)</f>
        <v>0</v>
      </c>
      <c r="T143" s="184"/>
      <c r="U143" s="184"/>
      <c r="V143" s="187"/>
      <c r="Z143">
        <v>0</v>
      </c>
    </row>
    <row r="144" spans="1:26" ht="35.1" customHeight="1" x14ac:dyDescent="0.25">
      <c r="A144" s="193"/>
      <c r="B144" s="188" t="s">
        <v>146</v>
      </c>
      <c r="C144" s="194" t="s">
        <v>357</v>
      </c>
      <c r="D144" s="188" t="s">
        <v>358</v>
      </c>
      <c r="E144" s="188" t="s">
        <v>158</v>
      </c>
      <c r="F144" s="189">
        <v>5</v>
      </c>
      <c r="G144" s="190">
        <v>0</v>
      </c>
      <c r="H144" s="190">
        <v>156.77000000000001</v>
      </c>
      <c r="I144" s="190">
        <f>ROUND(F144*(G144+H144),2)</f>
        <v>783.85</v>
      </c>
      <c r="J144" s="188">
        <f>ROUND(F144*(N144),2)</f>
        <v>783.85</v>
      </c>
      <c r="K144" s="191">
        <f>ROUND(F144*(O144),2)</f>
        <v>0</v>
      </c>
      <c r="L144" s="191">
        <f>ROUND(F144*(G144),2)</f>
        <v>0</v>
      </c>
      <c r="M144" s="191">
        <f>ROUND(F144*(H144),2)</f>
        <v>783.85</v>
      </c>
      <c r="N144" s="191">
        <v>156.77000000000001</v>
      </c>
      <c r="O144" s="191"/>
      <c r="P144" s="195"/>
      <c r="Q144" s="195"/>
      <c r="R144" s="195"/>
      <c r="S144" s="191">
        <f>ROUND(F144*(P144),3)</f>
        <v>0</v>
      </c>
      <c r="T144" s="192"/>
      <c r="U144" s="192"/>
      <c r="V144" s="195"/>
      <c r="Z144">
        <v>0</v>
      </c>
    </row>
    <row r="145" spans="1:26" ht="35.1" customHeight="1" x14ac:dyDescent="0.25">
      <c r="A145" s="193"/>
      <c r="B145" s="188" t="s">
        <v>146</v>
      </c>
      <c r="C145" s="194" t="s">
        <v>359</v>
      </c>
      <c r="D145" s="188" t="s">
        <v>360</v>
      </c>
      <c r="E145" s="188" t="s">
        <v>158</v>
      </c>
      <c r="F145" s="189">
        <v>3</v>
      </c>
      <c r="G145" s="190">
        <v>0</v>
      </c>
      <c r="H145" s="190">
        <v>11.13</v>
      </c>
      <c r="I145" s="190">
        <f>ROUND(F145*(G145+H145),2)</f>
        <v>33.39</v>
      </c>
      <c r="J145" s="188">
        <f>ROUND(F145*(N145),2)</f>
        <v>33.39</v>
      </c>
      <c r="K145" s="191">
        <f>ROUND(F145*(O145),2)</f>
        <v>0</v>
      </c>
      <c r="L145" s="191">
        <f>ROUND(F145*(G145),2)</f>
        <v>0</v>
      </c>
      <c r="M145" s="191">
        <f>ROUND(F145*(H145),2)</f>
        <v>33.39</v>
      </c>
      <c r="N145" s="191">
        <v>11.13</v>
      </c>
      <c r="O145" s="191"/>
      <c r="P145" s="195"/>
      <c r="Q145" s="195"/>
      <c r="R145" s="195"/>
      <c r="S145" s="191">
        <f>ROUND(F145*(P145),3)</f>
        <v>0</v>
      </c>
      <c r="T145" s="192"/>
      <c r="U145" s="192"/>
      <c r="V145" s="195"/>
      <c r="Z145">
        <v>0</v>
      </c>
    </row>
    <row r="146" spans="1:26" ht="35.1" customHeight="1" x14ac:dyDescent="0.25">
      <c r="A146" s="193"/>
      <c r="B146" s="188" t="s">
        <v>146</v>
      </c>
      <c r="C146" s="194" t="s">
        <v>361</v>
      </c>
      <c r="D146" s="188" t="s">
        <v>362</v>
      </c>
      <c r="E146" s="188" t="s">
        <v>158</v>
      </c>
      <c r="F146" s="189">
        <v>19</v>
      </c>
      <c r="G146" s="190">
        <v>0</v>
      </c>
      <c r="H146" s="190">
        <v>17.420000000000002</v>
      </c>
      <c r="I146" s="190">
        <f>ROUND(F146*(G146+H146),2)</f>
        <v>330.98</v>
      </c>
      <c r="J146" s="188">
        <f>ROUND(F146*(N146),2)</f>
        <v>330.98</v>
      </c>
      <c r="K146" s="191">
        <f>ROUND(F146*(O146),2)</f>
        <v>0</v>
      </c>
      <c r="L146" s="191">
        <f>ROUND(F146*(G146),2)</f>
        <v>0</v>
      </c>
      <c r="M146" s="191">
        <f>ROUND(F146*(H146),2)</f>
        <v>330.98</v>
      </c>
      <c r="N146" s="191">
        <v>17.420000000000002</v>
      </c>
      <c r="O146" s="191"/>
      <c r="P146" s="195"/>
      <c r="Q146" s="195"/>
      <c r="R146" s="195"/>
      <c r="S146" s="191">
        <f>ROUND(F146*(P146),3)</f>
        <v>0</v>
      </c>
      <c r="T146" s="192"/>
      <c r="U146" s="192"/>
      <c r="V146" s="195"/>
      <c r="Z146">
        <v>0</v>
      </c>
    </row>
    <row r="147" spans="1:26" ht="35.1" customHeight="1" x14ac:dyDescent="0.25">
      <c r="A147" s="193"/>
      <c r="B147" s="188" t="s">
        <v>146</v>
      </c>
      <c r="C147" s="194" t="s">
        <v>363</v>
      </c>
      <c r="D147" s="188" t="s">
        <v>364</v>
      </c>
      <c r="E147" s="188" t="s">
        <v>158</v>
      </c>
      <c r="F147" s="189">
        <v>22</v>
      </c>
      <c r="G147" s="190">
        <v>0</v>
      </c>
      <c r="H147" s="190">
        <v>15.97</v>
      </c>
      <c r="I147" s="190">
        <f>ROUND(F147*(G147+H147),2)</f>
        <v>351.34</v>
      </c>
      <c r="J147" s="188">
        <f>ROUND(F147*(N147),2)</f>
        <v>351.34</v>
      </c>
      <c r="K147" s="191">
        <f>ROUND(F147*(O147),2)</f>
        <v>0</v>
      </c>
      <c r="L147" s="191">
        <f>ROUND(F147*(G147),2)</f>
        <v>0</v>
      </c>
      <c r="M147" s="191">
        <f>ROUND(F147*(H147),2)</f>
        <v>351.34</v>
      </c>
      <c r="N147" s="191">
        <v>15.97</v>
      </c>
      <c r="O147" s="191"/>
      <c r="P147" s="195"/>
      <c r="Q147" s="195"/>
      <c r="R147" s="195"/>
      <c r="S147" s="191">
        <f>ROUND(F147*(P147),3)</f>
        <v>0</v>
      </c>
      <c r="T147" s="192"/>
      <c r="U147" s="192"/>
      <c r="V147" s="195"/>
      <c r="Z147">
        <v>0</v>
      </c>
    </row>
    <row r="148" spans="1:26" ht="35.1" customHeight="1" x14ac:dyDescent="0.25">
      <c r="A148" s="193"/>
      <c r="B148" s="188" t="s">
        <v>146</v>
      </c>
      <c r="C148" s="194" t="s">
        <v>365</v>
      </c>
      <c r="D148" s="188" t="s">
        <v>366</v>
      </c>
      <c r="E148" s="188" t="s">
        <v>367</v>
      </c>
      <c r="F148" s="189">
        <v>5</v>
      </c>
      <c r="G148" s="190">
        <v>0</v>
      </c>
      <c r="H148" s="190">
        <v>5.95</v>
      </c>
      <c r="I148" s="190">
        <f>ROUND(F148*(G148+H148),2)</f>
        <v>29.75</v>
      </c>
      <c r="J148" s="188">
        <f>ROUND(F148*(N148),2)</f>
        <v>29.75</v>
      </c>
      <c r="K148" s="191">
        <f>ROUND(F148*(O148),2)</f>
        <v>0</v>
      </c>
      <c r="L148" s="191">
        <f>ROUND(F148*(G148),2)</f>
        <v>0</v>
      </c>
      <c r="M148" s="191">
        <f>ROUND(F148*(H148),2)</f>
        <v>29.75</v>
      </c>
      <c r="N148" s="191">
        <v>5.95</v>
      </c>
      <c r="O148" s="191"/>
      <c r="P148" s="195"/>
      <c r="Q148" s="195"/>
      <c r="R148" s="195"/>
      <c r="S148" s="191">
        <f>ROUND(F148*(P148),3)</f>
        <v>0</v>
      </c>
      <c r="T148" s="192"/>
      <c r="U148" s="192"/>
      <c r="V148" s="195"/>
      <c r="Z148">
        <v>0</v>
      </c>
    </row>
    <row r="149" spans="1:26" ht="35.1" customHeight="1" x14ac:dyDescent="0.25">
      <c r="A149" s="193"/>
      <c r="B149" s="188" t="s">
        <v>146</v>
      </c>
      <c r="C149" s="194" t="s">
        <v>368</v>
      </c>
      <c r="D149" s="188" t="s">
        <v>369</v>
      </c>
      <c r="E149" s="188" t="s">
        <v>142</v>
      </c>
      <c r="F149" s="189">
        <v>115.911</v>
      </c>
      <c r="G149" s="190">
        <v>0</v>
      </c>
      <c r="H149" s="190">
        <v>9.9700000000000006</v>
      </c>
      <c r="I149" s="190">
        <f>ROUND(F149*(G149+H149),2)</f>
        <v>1155.6300000000001</v>
      </c>
      <c r="J149" s="188">
        <f>ROUND(F149*(N149),2)</f>
        <v>1155.6300000000001</v>
      </c>
      <c r="K149" s="191">
        <f>ROUND(F149*(O149),2)</f>
        <v>0</v>
      </c>
      <c r="L149" s="191">
        <f>ROUND(F149*(G149),2)</f>
        <v>0</v>
      </c>
      <c r="M149" s="191">
        <f>ROUND(F149*(H149),2)</f>
        <v>1155.6300000000001</v>
      </c>
      <c r="N149" s="191">
        <v>9.9700000000000006</v>
      </c>
      <c r="O149" s="191"/>
      <c r="P149" s="195"/>
      <c r="Q149" s="195"/>
      <c r="R149" s="195"/>
      <c r="S149" s="191">
        <f>ROUND(F149*(P149),3)</f>
        <v>0</v>
      </c>
      <c r="T149" s="192"/>
      <c r="U149" s="192"/>
      <c r="V149" s="195"/>
      <c r="Z149">
        <v>0</v>
      </c>
    </row>
    <row r="150" spans="1:26" x14ac:dyDescent="0.25">
      <c r="A150" s="161"/>
      <c r="B150" s="161"/>
      <c r="C150" s="179">
        <v>9</v>
      </c>
      <c r="D150" s="179" t="s">
        <v>82</v>
      </c>
      <c r="E150" s="161"/>
      <c r="F150" s="178"/>
      <c r="G150" s="164">
        <f>ROUND((SUM(L135:L149))/1,2)</f>
        <v>0</v>
      </c>
      <c r="H150" s="164">
        <f>ROUND((SUM(M135:M149))/1,2)</f>
        <v>9904.8700000000008</v>
      </c>
      <c r="I150" s="164">
        <f>ROUND((SUM(I135:I149))/1,2)</f>
        <v>9904.8700000000008</v>
      </c>
      <c r="J150" s="161"/>
      <c r="K150" s="161"/>
      <c r="L150" s="161">
        <f>ROUND((SUM(L135:L149))/1,2)</f>
        <v>0</v>
      </c>
      <c r="M150" s="161">
        <f>ROUND((SUM(M135:M149))/1,2)</f>
        <v>9904.8700000000008</v>
      </c>
      <c r="N150" s="161"/>
      <c r="O150" s="161"/>
      <c r="P150" s="196"/>
      <c r="Q150" s="161"/>
      <c r="R150" s="161"/>
      <c r="S150" s="196">
        <f>ROUND((SUM(S135:S149))/1,2)</f>
        <v>19.39</v>
      </c>
      <c r="T150" s="158"/>
      <c r="U150" s="158"/>
      <c r="V150" s="2">
        <f>ROUND((SUM(V135:V149))/1,2)</f>
        <v>0</v>
      </c>
      <c r="W150" s="158"/>
      <c r="X150" s="158"/>
      <c r="Y150" s="158"/>
      <c r="Z150" s="158"/>
    </row>
    <row r="151" spans="1:26" x14ac:dyDescent="0.25">
      <c r="A151" s="1"/>
      <c r="B151" s="1"/>
      <c r="C151" s="1"/>
      <c r="D151" s="1"/>
      <c r="E151" s="1"/>
      <c r="F151" s="174"/>
      <c r="G151" s="154"/>
      <c r="H151" s="154"/>
      <c r="I151" s="154"/>
      <c r="J151" s="1"/>
      <c r="K151" s="1"/>
      <c r="L151" s="1"/>
      <c r="M151" s="1"/>
      <c r="N151" s="1"/>
      <c r="O151" s="1"/>
      <c r="P151" s="1"/>
      <c r="Q151" s="1"/>
      <c r="R151" s="1"/>
      <c r="S151" s="1"/>
      <c r="V151" s="1"/>
    </row>
    <row r="152" spans="1:26" x14ac:dyDescent="0.25">
      <c r="A152" s="161"/>
      <c r="B152" s="161"/>
      <c r="C152" s="161"/>
      <c r="D152" s="2" t="s">
        <v>74</v>
      </c>
      <c r="E152" s="161"/>
      <c r="F152" s="178"/>
      <c r="G152" s="164">
        <f>ROUND((SUM(L9:L151))/2,2)</f>
        <v>263.89999999999998</v>
      </c>
      <c r="H152" s="164">
        <f>ROUND((SUM(M9:M151))/2,2)</f>
        <v>191713.92000000001</v>
      </c>
      <c r="I152" s="164">
        <f>ROUND((SUM(I9:I151))/2,2)</f>
        <v>191977.82</v>
      </c>
      <c r="J152" s="162"/>
      <c r="K152" s="161"/>
      <c r="L152" s="162">
        <f>ROUND((SUM(L9:L151))/2,2)</f>
        <v>263.89999999999998</v>
      </c>
      <c r="M152" s="162">
        <f>ROUND((SUM(M9:M151))/2,2)</f>
        <v>191713.92000000001</v>
      </c>
      <c r="N152" s="161"/>
      <c r="O152" s="161"/>
      <c r="P152" s="196"/>
      <c r="Q152" s="161"/>
      <c r="R152" s="161"/>
      <c r="S152" s="196">
        <f>ROUND((SUM(S9:S151))/2,2)</f>
        <v>584.89</v>
      </c>
      <c r="T152" s="158"/>
      <c r="U152" s="158"/>
      <c r="V152" s="2">
        <f>ROUND((SUM(V9:V151))/2,2)</f>
        <v>0</v>
      </c>
    </row>
    <row r="153" spans="1:26" x14ac:dyDescent="0.25">
      <c r="A153" s="1"/>
      <c r="B153" s="1"/>
      <c r="C153" s="1"/>
      <c r="D153" s="1"/>
      <c r="E153" s="1"/>
      <c r="F153" s="174"/>
      <c r="G153" s="154"/>
      <c r="H153" s="154"/>
      <c r="I153" s="154"/>
      <c r="J153" s="1"/>
      <c r="K153" s="1"/>
      <c r="L153" s="1"/>
      <c r="M153" s="1"/>
      <c r="N153" s="1"/>
      <c r="O153" s="1"/>
      <c r="P153" s="1"/>
      <c r="Q153" s="1"/>
      <c r="R153" s="1"/>
      <c r="S153" s="1"/>
      <c r="V153" s="1"/>
    </row>
    <row r="154" spans="1:26" x14ac:dyDescent="0.25">
      <c r="A154" s="161"/>
      <c r="B154" s="161"/>
      <c r="C154" s="161"/>
      <c r="D154" s="2" t="s">
        <v>83</v>
      </c>
      <c r="E154" s="161"/>
      <c r="F154" s="178"/>
      <c r="G154" s="162"/>
      <c r="H154" s="162"/>
      <c r="I154" s="162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58"/>
      <c r="U154" s="158"/>
      <c r="V154" s="161"/>
      <c r="W154" s="158"/>
      <c r="X154" s="158"/>
      <c r="Y154" s="158"/>
      <c r="Z154" s="158"/>
    </row>
    <row r="155" spans="1:26" x14ac:dyDescent="0.25">
      <c r="A155" s="161"/>
      <c r="B155" s="161"/>
      <c r="C155" s="179">
        <v>711</v>
      </c>
      <c r="D155" s="179" t="s">
        <v>84</v>
      </c>
      <c r="E155" s="161"/>
      <c r="F155" s="178"/>
      <c r="G155" s="162"/>
      <c r="H155" s="162"/>
      <c r="I155" s="162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58"/>
      <c r="U155" s="158"/>
      <c r="V155" s="161"/>
      <c r="W155" s="158"/>
      <c r="X155" s="158"/>
      <c r="Y155" s="158"/>
      <c r="Z155" s="158"/>
    </row>
    <row r="156" spans="1:26" ht="35.1" customHeight="1" x14ac:dyDescent="0.25">
      <c r="A156" s="185"/>
      <c r="B156" s="180" t="s">
        <v>370</v>
      </c>
      <c r="C156" s="186" t="s">
        <v>371</v>
      </c>
      <c r="D156" s="180" t="s">
        <v>372</v>
      </c>
      <c r="E156" s="180" t="s">
        <v>142</v>
      </c>
      <c r="F156" s="181">
        <v>641.9</v>
      </c>
      <c r="G156" s="182">
        <v>0</v>
      </c>
      <c r="H156" s="182">
        <v>0.17</v>
      </c>
      <c r="I156" s="182">
        <f>ROUND(F156*(G156+H156),2)</f>
        <v>109.12</v>
      </c>
      <c r="J156" s="180">
        <f>ROUND(F156*(N156),2)</f>
        <v>109.12</v>
      </c>
      <c r="K156" s="183">
        <f>ROUND(F156*(O156),2)</f>
        <v>0</v>
      </c>
      <c r="L156" s="183">
        <f>ROUND(F156*(G156),2)</f>
        <v>0</v>
      </c>
      <c r="M156" s="183">
        <f>ROUND(F156*(H156),2)</f>
        <v>109.12</v>
      </c>
      <c r="N156" s="183">
        <v>0.17</v>
      </c>
      <c r="O156" s="183"/>
      <c r="P156" s="187"/>
      <c r="Q156" s="187"/>
      <c r="R156" s="187"/>
      <c r="S156" s="183">
        <f>ROUND(F156*(P156),3)</f>
        <v>0</v>
      </c>
      <c r="T156" s="184"/>
      <c r="U156" s="184"/>
      <c r="V156" s="187"/>
      <c r="Z156">
        <v>0</v>
      </c>
    </row>
    <row r="157" spans="1:26" ht="35.1" customHeight="1" x14ac:dyDescent="0.25">
      <c r="A157" s="185"/>
      <c r="B157" s="180" t="s">
        <v>121</v>
      </c>
      <c r="C157" s="186" t="s">
        <v>373</v>
      </c>
      <c r="D157" s="180" t="s">
        <v>374</v>
      </c>
      <c r="E157" s="180" t="s">
        <v>142</v>
      </c>
      <c r="F157" s="181">
        <v>54.52</v>
      </c>
      <c r="G157" s="182">
        <v>0</v>
      </c>
      <c r="H157" s="182">
        <v>15.68</v>
      </c>
      <c r="I157" s="182">
        <f>ROUND(F157*(G157+H157),2)</f>
        <v>854.87</v>
      </c>
      <c r="J157" s="180">
        <f>ROUND(F157*(N157),2)</f>
        <v>854.87</v>
      </c>
      <c r="K157" s="183">
        <f>ROUND(F157*(O157),2)</f>
        <v>0</v>
      </c>
      <c r="L157" s="183">
        <f>ROUND(F157*(G157),2)</f>
        <v>0</v>
      </c>
      <c r="M157" s="183">
        <f>ROUND(F157*(H157),2)</f>
        <v>854.87</v>
      </c>
      <c r="N157" s="183">
        <v>15.68</v>
      </c>
      <c r="O157" s="183"/>
      <c r="P157" s="187"/>
      <c r="Q157" s="187"/>
      <c r="R157" s="187"/>
      <c r="S157" s="183">
        <f>ROUND(F157*(P157),3)</f>
        <v>0</v>
      </c>
      <c r="T157" s="184"/>
      <c r="U157" s="184"/>
      <c r="V157" s="187"/>
      <c r="Z157">
        <v>0</v>
      </c>
    </row>
    <row r="158" spans="1:26" ht="35.1" customHeight="1" x14ac:dyDescent="0.25">
      <c r="A158" s="185"/>
      <c r="B158" s="180" t="s">
        <v>370</v>
      </c>
      <c r="C158" s="186" t="s">
        <v>375</v>
      </c>
      <c r="D158" s="180" t="s">
        <v>376</v>
      </c>
      <c r="E158" s="180" t="s">
        <v>142</v>
      </c>
      <c r="F158" s="181">
        <v>8.0619999999999994</v>
      </c>
      <c r="G158" s="182">
        <v>0</v>
      </c>
      <c r="H158" s="182">
        <v>17.809999999999999</v>
      </c>
      <c r="I158" s="182">
        <f>ROUND(F158*(G158+H158),2)</f>
        <v>143.58000000000001</v>
      </c>
      <c r="J158" s="180">
        <f>ROUND(F158*(N158),2)</f>
        <v>143.58000000000001</v>
      </c>
      <c r="K158" s="183">
        <f>ROUND(F158*(O158),2)</f>
        <v>0</v>
      </c>
      <c r="L158" s="183">
        <f>ROUND(F158*(G158),2)</f>
        <v>0</v>
      </c>
      <c r="M158" s="183">
        <f>ROUND(F158*(H158),2)</f>
        <v>143.58000000000001</v>
      </c>
      <c r="N158" s="183">
        <v>17.809999999999999</v>
      </c>
      <c r="O158" s="183"/>
      <c r="P158" s="187"/>
      <c r="Q158" s="187"/>
      <c r="R158" s="187"/>
      <c r="S158" s="183">
        <f>ROUND(F158*(P158),3)</f>
        <v>0</v>
      </c>
      <c r="T158" s="184"/>
      <c r="U158" s="184"/>
      <c r="V158" s="187"/>
      <c r="Z158">
        <v>0</v>
      </c>
    </row>
    <row r="159" spans="1:26" ht="35.1" customHeight="1" x14ac:dyDescent="0.25">
      <c r="A159" s="185"/>
      <c r="B159" s="180" t="s">
        <v>370</v>
      </c>
      <c r="C159" s="186" t="s">
        <v>377</v>
      </c>
      <c r="D159" s="180" t="s">
        <v>378</v>
      </c>
      <c r="E159" s="180" t="s">
        <v>142</v>
      </c>
      <c r="F159" s="181">
        <v>569.65</v>
      </c>
      <c r="G159" s="182">
        <v>0</v>
      </c>
      <c r="H159" s="182">
        <v>0.08</v>
      </c>
      <c r="I159" s="182">
        <f>ROUND(F159*(G159+H159),2)</f>
        <v>45.57</v>
      </c>
      <c r="J159" s="180">
        <f>ROUND(F159*(N159),2)</f>
        <v>45.57</v>
      </c>
      <c r="K159" s="183">
        <f>ROUND(F159*(O159),2)</f>
        <v>0</v>
      </c>
      <c r="L159" s="183">
        <f>ROUND(F159*(G159),2)</f>
        <v>0</v>
      </c>
      <c r="M159" s="183">
        <f>ROUND(F159*(H159),2)</f>
        <v>45.57</v>
      </c>
      <c r="N159" s="183">
        <v>0.08</v>
      </c>
      <c r="O159" s="183"/>
      <c r="P159" s="187"/>
      <c r="Q159" s="187"/>
      <c r="R159" s="187"/>
      <c r="S159" s="183">
        <f>ROUND(F159*(P159),3)</f>
        <v>0</v>
      </c>
      <c r="T159" s="184"/>
      <c r="U159" s="184"/>
      <c r="V159" s="187"/>
      <c r="Z159">
        <v>0</v>
      </c>
    </row>
    <row r="160" spans="1:26" ht="35.1" customHeight="1" x14ac:dyDescent="0.25">
      <c r="A160" s="185"/>
      <c r="B160" s="180" t="s">
        <v>370</v>
      </c>
      <c r="C160" s="186" t="s">
        <v>379</v>
      </c>
      <c r="D160" s="180" t="s">
        <v>380</v>
      </c>
      <c r="E160" s="180" t="s">
        <v>142</v>
      </c>
      <c r="F160" s="181">
        <v>641.9</v>
      </c>
      <c r="G160" s="182">
        <v>0</v>
      </c>
      <c r="H160" s="182">
        <v>1.75</v>
      </c>
      <c r="I160" s="182">
        <f>ROUND(F160*(G160+H160),2)</f>
        <v>1123.33</v>
      </c>
      <c r="J160" s="180">
        <f>ROUND(F160*(N160),2)</f>
        <v>1123.33</v>
      </c>
      <c r="K160" s="183">
        <f>ROUND(F160*(O160),2)</f>
        <v>0</v>
      </c>
      <c r="L160" s="183">
        <f>ROUND(F160*(G160),2)</f>
        <v>0</v>
      </c>
      <c r="M160" s="183">
        <f>ROUND(F160*(H160),2)</f>
        <v>1123.33</v>
      </c>
      <c r="N160" s="183">
        <v>1.75</v>
      </c>
      <c r="O160" s="183"/>
      <c r="P160" s="187">
        <v>5.4000000000000001E-4</v>
      </c>
      <c r="Q160" s="187"/>
      <c r="R160" s="187">
        <v>5.4000000000000001E-4</v>
      </c>
      <c r="S160" s="183">
        <f>ROUND(F160*(P160),3)</f>
        <v>0.34699999999999998</v>
      </c>
      <c r="T160" s="184"/>
      <c r="U160" s="184"/>
      <c r="V160" s="187"/>
      <c r="Z160">
        <v>0</v>
      </c>
    </row>
    <row r="161" spans="1:26" ht="35.1" customHeight="1" x14ac:dyDescent="0.25">
      <c r="A161" s="185"/>
      <c r="B161" s="180" t="s">
        <v>370</v>
      </c>
      <c r="C161" s="186" t="s">
        <v>381</v>
      </c>
      <c r="D161" s="180" t="s">
        <v>382</v>
      </c>
      <c r="E161" s="180" t="s">
        <v>171</v>
      </c>
      <c r="F161" s="181">
        <v>53.747999999999998</v>
      </c>
      <c r="G161" s="182">
        <v>0</v>
      </c>
      <c r="H161" s="182">
        <v>6.19</v>
      </c>
      <c r="I161" s="182">
        <f>ROUND(F161*(G161+H161),2)</f>
        <v>332.7</v>
      </c>
      <c r="J161" s="180">
        <f>ROUND(F161*(N161),2)</f>
        <v>332.7</v>
      </c>
      <c r="K161" s="183">
        <f>ROUND(F161*(O161),2)</f>
        <v>0</v>
      </c>
      <c r="L161" s="183">
        <f>ROUND(F161*(G161),2)</f>
        <v>0</v>
      </c>
      <c r="M161" s="183">
        <f>ROUND(F161*(H161),2)</f>
        <v>332.7</v>
      </c>
      <c r="N161" s="183">
        <v>6.19</v>
      </c>
      <c r="O161" s="183"/>
      <c r="P161" s="187">
        <v>6.0000000000000002E-5</v>
      </c>
      <c r="Q161" s="187"/>
      <c r="R161" s="187">
        <v>6.0000000000000002E-5</v>
      </c>
      <c r="S161" s="183">
        <f>ROUND(F161*(P161),3)</f>
        <v>3.0000000000000001E-3</v>
      </c>
      <c r="T161" s="184"/>
      <c r="U161" s="184"/>
      <c r="V161" s="187"/>
      <c r="Z161">
        <v>0</v>
      </c>
    </row>
    <row r="162" spans="1:26" ht="35.1" customHeight="1" x14ac:dyDescent="0.25">
      <c r="A162" s="185"/>
      <c r="B162" s="180" t="s">
        <v>370</v>
      </c>
      <c r="C162" s="186" t="s">
        <v>383</v>
      </c>
      <c r="D162" s="180" t="s">
        <v>384</v>
      </c>
      <c r="E162" s="180" t="s">
        <v>290</v>
      </c>
      <c r="F162" s="181">
        <v>3.7919999999999998</v>
      </c>
      <c r="G162" s="182">
        <v>0</v>
      </c>
      <c r="H162" s="182">
        <v>25.65</v>
      </c>
      <c r="I162" s="182">
        <f>ROUND(F162*(G162+H162),2)</f>
        <v>97.26</v>
      </c>
      <c r="J162" s="180">
        <f>ROUND(F162*(N162),2)</f>
        <v>97.26</v>
      </c>
      <c r="K162" s="183">
        <f>ROUND(F162*(O162),2)</f>
        <v>0</v>
      </c>
      <c r="L162" s="183">
        <f>ROUND(F162*(G162),2)</f>
        <v>0</v>
      </c>
      <c r="M162" s="183">
        <f>ROUND(F162*(H162),2)</f>
        <v>97.26</v>
      </c>
      <c r="N162" s="183">
        <v>25.65</v>
      </c>
      <c r="O162" s="183"/>
      <c r="P162" s="187"/>
      <c r="Q162" s="187"/>
      <c r="R162" s="187"/>
      <c r="S162" s="183">
        <f>ROUND(F162*(P162),3)</f>
        <v>0</v>
      </c>
      <c r="T162" s="184"/>
      <c r="U162" s="184"/>
      <c r="V162" s="187"/>
      <c r="Z162">
        <v>0</v>
      </c>
    </row>
    <row r="163" spans="1:26" ht="35.1" customHeight="1" x14ac:dyDescent="0.25">
      <c r="A163" s="193"/>
      <c r="B163" s="188" t="s">
        <v>146</v>
      </c>
      <c r="C163" s="194" t="s">
        <v>385</v>
      </c>
      <c r="D163" s="188" t="s">
        <v>386</v>
      </c>
      <c r="E163" s="188" t="s">
        <v>158</v>
      </c>
      <c r="F163" s="189">
        <v>7</v>
      </c>
      <c r="G163" s="190">
        <v>0</v>
      </c>
      <c r="H163" s="190">
        <v>128.71</v>
      </c>
      <c r="I163" s="190">
        <f>ROUND(F163*(G163+H163),2)</f>
        <v>900.97</v>
      </c>
      <c r="J163" s="188">
        <f>ROUND(F163*(N163),2)</f>
        <v>900.97</v>
      </c>
      <c r="K163" s="191">
        <f>ROUND(F163*(O163),2)</f>
        <v>0</v>
      </c>
      <c r="L163" s="191">
        <f>ROUND(F163*(G163),2)</f>
        <v>0</v>
      </c>
      <c r="M163" s="191">
        <f>ROUND(F163*(H163),2)</f>
        <v>900.97</v>
      </c>
      <c r="N163" s="191">
        <v>128.71</v>
      </c>
      <c r="O163" s="191"/>
      <c r="P163" s="195"/>
      <c r="Q163" s="195"/>
      <c r="R163" s="195"/>
      <c r="S163" s="191">
        <f>ROUND(F163*(P163),3)</f>
        <v>0</v>
      </c>
      <c r="T163" s="192"/>
      <c r="U163" s="192"/>
      <c r="V163" s="195"/>
      <c r="Z163">
        <v>0</v>
      </c>
    </row>
    <row r="164" spans="1:26" x14ac:dyDescent="0.25">
      <c r="A164" s="161"/>
      <c r="B164" s="161"/>
      <c r="C164" s="179">
        <v>711</v>
      </c>
      <c r="D164" s="179" t="s">
        <v>84</v>
      </c>
      <c r="E164" s="161"/>
      <c r="F164" s="178"/>
      <c r="G164" s="164">
        <f>ROUND((SUM(L155:L163))/1,2)</f>
        <v>0</v>
      </c>
      <c r="H164" s="164">
        <f>ROUND((SUM(M155:M163))/1,2)</f>
        <v>3607.4</v>
      </c>
      <c r="I164" s="164">
        <f>ROUND((SUM(I155:I163))/1,2)</f>
        <v>3607.4</v>
      </c>
      <c r="J164" s="161"/>
      <c r="K164" s="161"/>
      <c r="L164" s="161">
        <f>ROUND((SUM(L155:L163))/1,2)</f>
        <v>0</v>
      </c>
      <c r="M164" s="161">
        <f>ROUND((SUM(M155:M163))/1,2)</f>
        <v>3607.4</v>
      </c>
      <c r="N164" s="161"/>
      <c r="O164" s="161"/>
      <c r="P164" s="196"/>
      <c r="Q164" s="161"/>
      <c r="R164" s="161"/>
      <c r="S164" s="196">
        <f>ROUND((SUM(S155:S163))/1,2)</f>
        <v>0.35</v>
      </c>
      <c r="T164" s="158"/>
      <c r="U164" s="158"/>
      <c r="V164" s="2">
        <f>ROUND((SUM(V155:V163))/1,2)</f>
        <v>0</v>
      </c>
      <c r="W164" s="158"/>
      <c r="X164" s="158"/>
      <c r="Y164" s="158"/>
      <c r="Z164" s="158"/>
    </row>
    <row r="165" spans="1:26" x14ac:dyDescent="0.25">
      <c r="A165" s="1"/>
      <c r="B165" s="1"/>
      <c r="C165" s="1"/>
      <c r="D165" s="1"/>
      <c r="E165" s="1"/>
      <c r="F165" s="174"/>
      <c r="G165" s="154"/>
      <c r="H165" s="154"/>
      <c r="I165" s="154"/>
      <c r="J165" s="1"/>
      <c r="K165" s="1"/>
      <c r="L165" s="1"/>
      <c r="M165" s="1"/>
      <c r="N165" s="1"/>
      <c r="O165" s="1"/>
      <c r="P165" s="1"/>
      <c r="Q165" s="1"/>
      <c r="R165" s="1"/>
      <c r="S165" s="1"/>
      <c r="V165" s="1"/>
    </row>
    <row r="166" spans="1:26" x14ac:dyDescent="0.25">
      <c r="A166" s="161"/>
      <c r="B166" s="161"/>
      <c r="C166" s="179">
        <v>713</v>
      </c>
      <c r="D166" s="179" t="s">
        <v>85</v>
      </c>
      <c r="E166" s="161"/>
      <c r="F166" s="178"/>
      <c r="G166" s="162"/>
      <c r="H166" s="162"/>
      <c r="I166" s="162"/>
      <c r="J166" s="161"/>
      <c r="K166" s="161"/>
      <c r="L166" s="161"/>
      <c r="M166" s="161"/>
      <c r="N166" s="161"/>
      <c r="O166" s="161"/>
      <c r="P166" s="161"/>
      <c r="Q166" s="161"/>
      <c r="R166" s="161"/>
      <c r="S166" s="161"/>
      <c r="T166" s="158"/>
      <c r="U166" s="158"/>
      <c r="V166" s="161"/>
      <c r="W166" s="158"/>
      <c r="X166" s="158"/>
      <c r="Y166" s="158"/>
      <c r="Z166" s="158"/>
    </row>
    <row r="167" spans="1:26" ht="35.1" customHeight="1" x14ac:dyDescent="0.25">
      <c r="A167" s="185"/>
      <c r="B167" s="180" t="s">
        <v>387</v>
      </c>
      <c r="C167" s="186" t="s">
        <v>388</v>
      </c>
      <c r="D167" s="180" t="s">
        <v>389</v>
      </c>
      <c r="E167" s="180" t="s">
        <v>142</v>
      </c>
      <c r="F167" s="181">
        <v>569.65</v>
      </c>
      <c r="G167" s="182">
        <v>0</v>
      </c>
      <c r="H167" s="182">
        <v>2.56</v>
      </c>
      <c r="I167" s="182">
        <f>ROUND(F167*(G167+H167),2)</f>
        <v>1458.3</v>
      </c>
      <c r="J167" s="180">
        <f>ROUND(F167*(N167),2)</f>
        <v>1458.3</v>
      </c>
      <c r="K167" s="183">
        <f>ROUND(F167*(O167),2)</f>
        <v>0</v>
      </c>
      <c r="L167" s="183">
        <f>ROUND(F167*(G167),2)</f>
        <v>0</v>
      </c>
      <c r="M167" s="183">
        <f>ROUND(F167*(H167),2)</f>
        <v>1458.3</v>
      </c>
      <c r="N167" s="183">
        <v>2.56</v>
      </c>
      <c r="O167" s="183"/>
      <c r="P167" s="187">
        <v>2.9999999999999997E-4</v>
      </c>
      <c r="Q167" s="187"/>
      <c r="R167" s="187">
        <v>2.9999999999999997E-4</v>
      </c>
      <c r="S167" s="183">
        <f>ROUND(F167*(P167),3)</f>
        <v>0.17100000000000001</v>
      </c>
      <c r="T167" s="184"/>
      <c r="U167" s="184"/>
      <c r="V167" s="187"/>
      <c r="Z167">
        <v>0</v>
      </c>
    </row>
    <row r="168" spans="1:26" ht="35.1" customHeight="1" x14ac:dyDescent="0.25">
      <c r="A168" s="185"/>
      <c r="B168" s="180" t="s">
        <v>387</v>
      </c>
      <c r="C168" s="186" t="s">
        <v>390</v>
      </c>
      <c r="D168" s="180" t="s">
        <v>391</v>
      </c>
      <c r="E168" s="180" t="s">
        <v>142</v>
      </c>
      <c r="F168" s="181">
        <v>655.53</v>
      </c>
      <c r="G168" s="182">
        <v>0</v>
      </c>
      <c r="H168" s="182">
        <v>2.92</v>
      </c>
      <c r="I168" s="182">
        <f>ROUND(F168*(G168+H168),2)</f>
        <v>1914.15</v>
      </c>
      <c r="J168" s="180">
        <f>ROUND(F168*(N168),2)</f>
        <v>1914.15</v>
      </c>
      <c r="K168" s="183">
        <f>ROUND(F168*(O168),2)</f>
        <v>0</v>
      </c>
      <c r="L168" s="183">
        <f>ROUND(F168*(G168),2)</f>
        <v>0</v>
      </c>
      <c r="M168" s="183">
        <f>ROUND(F168*(H168),2)</f>
        <v>1914.15</v>
      </c>
      <c r="N168" s="183">
        <v>2.92</v>
      </c>
      <c r="O168" s="183"/>
      <c r="P168" s="187">
        <v>3.4000000000000002E-4</v>
      </c>
      <c r="Q168" s="187"/>
      <c r="R168" s="187">
        <v>3.4000000000000002E-4</v>
      </c>
      <c r="S168" s="183">
        <f>ROUND(F168*(P168),3)</f>
        <v>0.223</v>
      </c>
      <c r="T168" s="184"/>
      <c r="U168" s="184"/>
      <c r="V168" s="187"/>
      <c r="Z168">
        <v>0</v>
      </c>
    </row>
    <row r="169" spans="1:26" ht="35.1" customHeight="1" x14ac:dyDescent="0.25">
      <c r="A169" s="185"/>
      <c r="B169" s="180" t="s">
        <v>387</v>
      </c>
      <c r="C169" s="186" t="s">
        <v>392</v>
      </c>
      <c r="D169" s="180" t="s">
        <v>393</v>
      </c>
      <c r="E169" s="180" t="s">
        <v>142</v>
      </c>
      <c r="F169" s="181">
        <v>569.65</v>
      </c>
      <c r="G169" s="182">
        <v>0</v>
      </c>
      <c r="H169" s="182">
        <v>0.63</v>
      </c>
      <c r="I169" s="182">
        <f>ROUND(F169*(G169+H169),2)</f>
        <v>358.88</v>
      </c>
      <c r="J169" s="180">
        <f>ROUND(F169*(N169),2)</f>
        <v>358.88</v>
      </c>
      <c r="K169" s="183">
        <f>ROUND(F169*(O169),2)</f>
        <v>0</v>
      </c>
      <c r="L169" s="183">
        <f>ROUND(F169*(G169),2)</f>
        <v>0</v>
      </c>
      <c r="M169" s="183">
        <f>ROUND(F169*(H169),2)</f>
        <v>358.88</v>
      </c>
      <c r="N169" s="183">
        <v>0.63</v>
      </c>
      <c r="O169" s="183"/>
      <c r="P169" s="187"/>
      <c r="Q169" s="187"/>
      <c r="R169" s="187"/>
      <c r="S169" s="183">
        <f>ROUND(F169*(P169),3)</f>
        <v>0</v>
      </c>
      <c r="T169" s="184"/>
      <c r="U169" s="184"/>
      <c r="V169" s="187"/>
      <c r="Z169">
        <v>0</v>
      </c>
    </row>
    <row r="170" spans="1:26" ht="35.1" customHeight="1" x14ac:dyDescent="0.25">
      <c r="A170" s="185"/>
      <c r="B170" s="180" t="s">
        <v>121</v>
      </c>
      <c r="C170" s="186" t="s">
        <v>394</v>
      </c>
      <c r="D170" s="180" t="s">
        <v>395</v>
      </c>
      <c r="E170" s="180" t="s">
        <v>171</v>
      </c>
      <c r="F170" s="181">
        <v>106.267</v>
      </c>
      <c r="G170" s="182">
        <v>0</v>
      </c>
      <c r="H170" s="182">
        <v>0.74</v>
      </c>
      <c r="I170" s="182">
        <f>ROUND(F170*(G170+H170),2)</f>
        <v>78.64</v>
      </c>
      <c r="J170" s="180">
        <f>ROUND(F170*(N170),2)</f>
        <v>78.64</v>
      </c>
      <c r="K170" s="183">
        <f>ROUND(F170*(O170),2)</f>
        <v>0</v>
      </c>
      <c r="L170" s="183">
        <f>ROUND(F170*(G170),2)</f>
        <v>0</v>
      </c>
      <c r="M170" s="183">
        <f>ROUND(F170*(H170),2)</f>
        <v>78.64</v>
      </c>
      <c r="N170" s="183">
        <v>0.74</v>
      </c>
      <c r="O170" s="183"/>
      <c r="P170" s="187"/>
      <c r="Q170" s="187"/>
      <c r="R170" s="187"/>
      <c r="S170" s="183">
        <f>ROUND(F170*(P170),3)</f>
        <v>0</v>
      </c>
      <c r="T170" s="184"/>
      <c r="U170" s="184"/>
      <c r="V170" s="187"/>
      <c r="Z170">
        <v>0</v>
      </c>
    </row>
    <row r="171" spans="1:26" ht="35.1" customHeight="1" x14ac:dyDescent="0.25">
      <c r="A171" s="185"/>
      <c r="B171" s="180" t="s">
        <v>121</v>
      </c>
      <c r="C171" s="186" t="s">
        <v>396</v>
      </c>
      <c r="D171" s="180" t="s">
        <v>397</v>
      </c>
      <c r="E171" s="180" t="s">
        <v>171</v>
      </c>
      <c r="F171" s="181">
        <v>72</v>
      </c>
      <c r="G171" s="182">
        <v>0</v>
      </c>
      <c r="H171" s="182">
        <v>0.75</v>
      </c>
      <c r="I171" s="182">
        <f>ROUND(F171*(G171+H171),2)</f>
        <v>54</v>
      </c>
      <c r="J171" s="180">
        <f>ROUND(F171*(N171),2)</f>
        <v>54</v>
      </c>
      <c r="K171" s="183">
        <f>ROUND(F171*(O171),2)</f>
        <v>0</v>
      </c>
      <c r="L171" s="183">
        <f>ROUND(F171*(G171),2)</f>
        <v>0</v>
      </c>
      <c r="M171" s="183">
        <f>ROUND(F171*(H171),2)</f>
        <v>54</v>
      </c>
      <c r="N171" s="183">
        <v>0.75</v>
      </c>
      <c r="O171" s="183"/>
      <c r="P171" s="187"/>
      <c r="Q171" s="187"/>
      <c r="R171" s="187"/>
      <c r="S171" s="183">
        <f>ROUND(F171*(P171),3)</f>
        <v>0</v>
      </c>
      <c r="T171" s="184"/>
      <c r="U171" s="184"/>
      <c r="V171" s="187"/>
      <c r="Z171">
        <v>0</v>
      </c>
    </row>
    <row r="172" spans="1:26" ht="35.1" customHeight="1" x14ac:dyDescent="0.25">
      <c r="A172" s="185"/>
      <c r="B172" s="180" t="s">
        <v>121</v>
      </c>
      <c r="C172" s="186" t="s">
        <v>398</v>
      </c>
      <c r="D172" s="180" t="s">
        <v>399</v>
      </c>
      <c r="E172" s="180" t="s">
        <v>171</v>
      </c>
      <c r="F172" s="181">
        <v>22.867000000000001</v>
      </c>
      <c r="G172" s="182">
        <v>0</v>
      </c>
      <c r="H172" s="182">
        <v>0.85</v>
      </c>
      <c r="I172" s="182">
        <f>ROUND(F172*(G172+H172),2)</f>
        <v>19.440000000000001</v>
      </c>
      <c r="J172" s="180">
        <f>ROUND(F172*(N172),2)</f>
        <v>19.440000000000001</v>
      </c>
      <c r="K172" s="183">
        <f>ROUND(F172*(O172),2)</f>
        <v>0</v>
      </c>
      <c r="L172" s="183">
        <f>ROUND(F172*(G172),2)</f>
        <v>0</v>
      </c>
      <c r="M172" s="183">
        <f>ROUND(F172*(H172),2)</f>
        <v>19.440000000000001</v>
      </c>
      <c r="N172" s="183">
        <v>0.85</v>
      </c>
      <c r="O172" s="183"/>
      <c r="P172" s="187"/>
      <c r="Q172" s="187"/>
      <c r="R172" s="187"/>
      <c r="S172" s="183">
        <f>ROUND(F172*(P172),3)</f>
        <v>0</v>
      </c>
      <c r="T172" s="184"/>
      <c r="U172" s="184"/>
      <c r="V172" s="187"/>
      <c r="Z172">
        <v>0</v>
      </c>
    </row>
    <row r="173" spans="1:26" ht="35.1" customHeight="1" x14ac:dyDescent="0.25">
      <c r="A173" s="185"/>
      <c r="B173" s="180" t="s">
        <v>400</v>
      </c>
      <c r="C173" s="186" t="s">
        <v>401</v>
      </c>
      <c r="D173" s="180" t="s">
        <v>402</v>
      </c>
      <c r="E173" s="180" t="s">
        <v>290</v>
      </c>
      <c r="F173" s="181">
        <v>7.1310000000000002</v>
      </c>
      <c r="G173" s="182">
        <v>0</v>
      </c>
      <c r="H173" s="182">
        <v>24.19</v>
      </c>
      <c r="I173" s="182">
        <f>ROUND(F173*(G173+H173),2)</f>
        <v>172.5</v>
      </c>
      <c r="J173" s="180">
        <f>ROUND(F173*(N173),2)</f>
        <v>172.5</v>
      </c>
      <c r="K173" s="183">
        <f>ROUND(F173*(O173),2)</f>
        <v>0</v>
      </c>
      <c r="L173" s="183">
        <f>ROUND(F173*(G173),2)</f>
        <v>0</v>
      </c>
      <c r="M173" s="183">
        <f>ROUND(F173*(H173),2)</f>
        <v>172.5</v>
      </c>
      <c r="N173" s="183">
        <v>24.19</v>
      </c>
      <c r="O173" s="183"/>
      <c r="P173" s="187"/>
      <c r="Q173" s="187"/>
      <c r="R173" s="187"/>
      <c r="S173" s="183">
        <f>ROUND(F173*(P173),3)</f>
        <v>0</v>
      </c>
      <c r="T173" s="184"/>
      <c r="U173" s="184"/>
      <c r="V173" s="187"/>
      <c r="Z173">
        <v>0</v>
      </c>
    </row>
    <row r="174" spans="1:26" x14ac:dyDescent="0.25">
      <c r="A174" s="161"/>
      <c r="B174" s="161"/>
      <c r="C174" s="179">
        <v>713</v>
      </c>
      <c r="D174" s="179" t="s">
        <v>85</v>
      </c>
      <c r="E174" s="161"/>
      <c r="F174" s="178"/>
      <c r="G174" s="164">
        <f>ROUND((SUM(L166:L173))/1,2)</f>
        <v>0</v>
      </c>
      <c r="H174" s="164">
        <f>ROUND((SUM(M166:M173))/1,2)</f>
        <v>4055.91</v>
      </c>
      <c r="I174" s="164">
        <f>ROUND((SUM(I166:I173))/1,2)</f>
        <v>4055.91</v>
      </c>
      <c r="J174" s="161"/>
      <c r="K174" s="161"/>
      <c r="L174" s="161">
        <f>ROUND((SUM(L166:L173))/1,2)</f>
        <v>0</v>
      </c>
      <c r="M174" s="161">
        <f>ROUND((SUM(M166:M173))/1,2)</f>
        <v>4055.91</v>
      </c>
      <c r="N174" s="161"/>
      <c r="O174" s="161"/>
      <c r="P174" s="196"/>
      <c r="Q174" s="161"/>
      <c r="R174" s="161"/>
      <c r="S174" s="196">
        <f>ROUND((SUM(S166:S173))/1,2)</f>
        <v>0.39</v>
      </c>
      <c r="T174" s="158"/>
      <c r="U174" s="158"/>
      <c r="V174" s="2">
        <f>ROUND((SUM(V166:V173))/1,2)</f>
        <v>0</v>
      </c>
      <c r="W174" s="158"/>
      <c r="X174" s="158"/>
      <c r="Y174" s="158"/>
      <c r="Z174" s="158"/>
    </row>
    <row r="175" spans="1:26" x14ac:dyDescent="0.25">
      <c r="A175" s="1"/>
      <c r="B175" s="1"/>
      <c r="C175" s="1"/>
      <c r="D175" s="1"/>
      <c r="E175" s="1"/>
      <c r="F175" s="174"/>
      <c r="G175" s="154"/>
      <c r="H175" s="154"/>
      <c r="I175" s="154"/>
      <c r="J175" s="1"/>
      <c r="K175" s="1"/>
      <c r="L175" s="1"/>
      <c r="M175" s="1"/>
      <c r="N175" s="1"/>
      <c r="O175" s="1"/>
      <c r="P175" s="1"/>
      <c r="Q175" s="1"/>
      <c r="R175" s="1"/>
      <c r="S175" s="1"/>
      <c r="V175" s="1"/>
    </row>
    <row r="176" spans="1:26" x14ac:dyDescent="0.25">
      <c r="A176" s="161"/>
      <c r="B176" s="161"/>
      <c r="C176" s="179">
        <v>721</v>
      </c>
      <c r="D176" s="179" t="s">
        <v>86</v>
      </c>
      <c r="E176" s="161"/>
      <c r="F176" s="178"/>
      <c r="G176" s="162"/>
      <c r="H176" s="162"/>
      <c r="I176" s="162"/>
      <c r="J176" s="161"/>
      <c r="K176" s="161"/>
      <c r="L176" s="161"/>
      <c r="M176" s="161"/>
      <c r="N176" s="161"/>
      <c r="O176" s="161"/>
      <c r="P176" s="161"/>
      <c r="Q176" s="161"/>
      <c r="R176" s="161"/>
      <c r="S176" s="161"/>
      <c r="T176" s="158"/>
      <c r="U176" s="158"/>
      <c r="V176" s="161"/>
      <c r="W176" s="158"/>
      <c r="X176" s="158"/>
      <c r="Y176" s="158"/>
      <c r="Z176" s="158"/>
    </row>
    <row r="177" spans="1:26" ht="35.1" customHeight="1" x14ac:dyDescent="0.25">
      <c r="A177" s="185"/>
      <c r="B177" s="180" t="s">
        <v>121</v>
      </c>
      <c r="C177" s="186" t="s">
        <v>403</v>
      </c>
      <c r="D177" s="180" t="s">
        <v>404</v>
      </c>
      <c r="E177" s="180" t="s">
        <v>171</v>
      </c>
      <c r="F177" s="181">
        <v>64.266999999999996</v>
      </c>
      <c r="G177" s="182">
        <v>0</v>
      </c>
      <c r="H177" s="182">
        <v>13.35</v>
      </c>
      <c r="I177" s="182">
        <f>ROUND(F177*(G177+H177),2)</f>
        <v>857.96</v>
      </c>
      <c r="J177" s="180">
        <f>ROUND(F177*(N177),2)</f>
        <v>857.96</v>
      </c>
      <c r="K177" s="183">
        <f>ROUND(F177*(O177),2)</f>
        <v>0</v>
      </c>
      <c r="L177" s="183">
        <f>ROUND(F177*(G177),2)</f>
        <v>0</v>
      </c>
      <c r="M177" s="183">
        <f>ROUND(F177*(H177),2)</f>
        <v>857.96</v>
      </c>
      <c r="N177" s="183">
        <v>13.35</v>
      </c>
      <c r="O177" s="183"/>
      <c r="P177" s="187"/>
      <c r="Q177" s="187"/>
      <c r="R177" s="187"/>
      <c r="S177" s="183">
        <f>ROUND(F177*(P177),3)</f>
        <v>0</v>
      </c>
      <c r="T177" s="184"/>
      <c r="U177" s="184"/>
      <c r="V177" s="187"/>
      <c r="Z177">
        <v>0</v>
      </c>
    </row>
    <row r="178" spans="1:26" ht="35.1" customHeight="1" x14ac:dyDescent="0.25">
      <c r="A178" s="185"/>
      <c r="B178" s="180" t="s">
        <v>405</v>
      </c>
      <c r="C178" s="186" t="s">
        <v>406</v>
      </c>
      <c r="D178" s="180" t="s">
        <v>407</v>
      </c>
      <c r="E178" s="180" t="s">
        <v>171</v>
      </c>
      <c r="F178" s="181">
        <v>18.867000000000001</v>
      </c>
      <c r="G178" s="182">
        <v>0</v>
      </c>
      <c r="H178" s="182">
        <v>14.52</v>
      </c>
      <c r="I178" s="182">
        <f>ROUND(F178*(G178+H178),2)</f>
        <v>273.95</v>
      </c>
      <c r="J178" s="180">
        <f>ROUND(F178*(N178),2)</f>
        <v>273.95</v>
      </c>
      <c r="K178" s="183">
        <f>ROUND(F178*(O178),2)</f>
        <v>0</v>
      </c>
      <c r="L178" s="183">
        <f>ROUND(F178*(G178),2)</f>
        <v>0</v>
      </c>
      <c r="M178" s="183">
        <f>ROUND(F178*(H178),2)</f>
        <v>273.95</v>
      </c>
      <c r="N178" s="183">
        <v>14.52</v>
      </c>
      <c r="O178" s="183"/>
      <c r="P178" s="187">
        <v>1.57E-3</v>
      </c>
      <c r="Q178" s="187"/>
      <c r="R178" s="187">
        <v>1.57E-3</v>
      </c>
      <c r="S178" s="183">
        <f>ROUND(F178*(P178),3)</f>
        <v>0.03</v>
      </c>
      <c r="T178" s="184"/>
      <c r="U178" s="184"/>
      <c r="V178" s="187"/>
      <c r="Z178">
        <v>0</v>
      </c>
    </row>
    <row r="179" spans="1:26" ht="35.1" customHeight="1" x14ac:dyDescent="0.25">
      <c r="A179" s="185"/>
      <c r="B179" s="180" t="s">
        <v>121</v>
      </c>
      <c r="C179" s="186" t="s">
        <v>408</v>
      </c>
      <c r="D179" s="180" t="s">
        <v>409</v>
      </c>
      <c r="E179" s="180" t="s">
        <v>171</v>
      </c>
      <c r="F179" s="181">
        <v>37.167000000000002</v>
      </c>
      <c r="G179" s="182">
        <v>0</v>
      </c>
      <c r="H179" s="182">
        <v>17.23</v>
      </c>
      <c r="I179" s="182">
        <f>ROUND(F179*(G179+H179),2)</f>
        <v>640.39</v>
      </c>
      <c r="J179" s="180">
        <f>ROUND(F179*(N179),2)</f>
        <v>640.39</v>
      </c>
      <c r="K179" s="183">
        <f>ROUND(F179*(O179),2)</f>
        <v>0</v>
      </c>
      <c r="L179" s="183">
        <f>ROUND(F179*(G179),2)</f>
        <v>0</v>
      </c>
      <c r="M179" s="183">
        <f>ROUND(F179*(H179),2)</f>
        <v>640.39</v>
      </c>
      <c r="N179" s="183">
        <v>17.23</v>
      </c>
      <c r="O179" s="183"/>
      <c r="P179" s="187"/>
      <c r="Q179" s="187"/>
      <c r="R179" s="187"/>
      <c r="S179" s="183">
        <f>ROUND(F179*(P179),3)</f>
        <v>0</v>
      </c>
      <c r="T179" s="184"/>
      <c r="U179" s="184"/>
      <c r="V179" s="187"/>
      <c r="Z179">
        <v>0</v>
      </c>
    </row>
    <row r="180" spans="1:26" ht="35.1" customHeight="1" x14ac:dyDescent="0.25">
      <c r="A180" s="185"/>
      <c r="B180" s="180" t="s">
        <v>121</v>
      </c>
      <c r="C180" s="186" t="s">
        <v>410</v>
      </c>
      <c r="D180" s="180" t="s">
        <v>411</v>
      </c>
      <c r="E180" s="180" t="s">
        <v>171</v>
      </c>
      <c r="F180" s="181">
        <v>55.5</v>
      </c>
      <c r="G180" s="182">
        <v>0</v>
      </c>
      <c r="H180" s="182">
        <v>17.23</v>
      </c>
      <c r="I180" s="182">
        <f>ROUND(F180*(G180+H180),2)</f>
        <v>956.27</v>
      </c>
      <c r="J180" s="180">
        <f>ROUND(F180*(N180),2)</f>
        <v>956.27</v>
      </c>
      <c r="K180" s="183">
        <f>ROUND(F180*(O180),2)</f>
        <v>0</v>
      </c>
      <c r="L180" s="183">
        <f>ROUND(F180*(G180),2)</f>
        <v>0</v>
      </c>
      <c r="M180" s="183">
        <f>ROUND(F180*(H180),2)</f>
        <v>956.27</v>
      </c>
      <c r="N180" s="183">
        <v>17.23</v>
      </c>
      <c r="O180" s="183"/>
      <c r="P180" s="187"/>
      <c r="Q180" s="187"/>
      <c r="R180" s="187"/>
      <c r="S180" s="183">
        <f>ROUND(F180*(P180),3)</f>
        <v>0</v>
      </c>
      <c r="T180" s="184"/>
      <c r="U180" s="184"/>
      <c r="V180" s="187"/>
      <c r="Z180">
        <v>0</v>
      </c>
    </row>
    <row r="181" spans="1:26" ht="35.1" customHeight="1" x14ac:dyDescent="0.25">
      <c r="A181" s="185"/>
      <c r="B181" s="180" t="s">
        <v>405</v>
      </c>
      <c r="C181" s="186" t="s">
        <v>412</v>
      </c>
      <c r="D181" s="180" t="s">
        <v>413</v>
      </c>
      <c r="E181" s="180" t="s">
        <v>171</v>
      </c>
      <c r="F181" s="181">
        <v>20.332999999999998</v>
      </c>
      <c r="G181" s="182">
        <v>0</v>
      </c>
      <c r="H181" s="182">
        <v>20.32</v>
      </c>
      <c r="I181" s="182">
        <f>ROUND(F181*(G181+H181),2)</f>
        <v>413.17</v>
      </c>
      <c r="J181" s="180">
        <f>ROUND(F181*(N181),2)</f>
        <v>413.17</v>
      </c>
      <c r="K181" s="183">
        <f>ROUND(F181*(O181),2)</f>
        <v>0</v>
      </c>
      <c r="L181" s="183">
        <f>ROUND(F181*(G181),2)</f>
        <v>0</v>
      </c>
      <c r="M181" s="183">
        <f>ROUND(F181*(H181),2)</f>
        <v>413.17</v>
      </c>
      <c r="N181" s="183">
        <v>20.32</v>
      </c>
      <c r="O181" s="183"/>
      <c r="P181" s="187">
        <v>3.3399999999999997E-3</v>
      </c>
      <c r="Q181" s="187"/>
      <c r="R181" s="187">
        <v>3.3399999999999997E-3</v>
      </c>
      <c r="S181" s="183">
        <f>ROUND(F181*(P181),3)</f>
        <v>6.8000000000000005E-2</v>
      </c>
      <c r="T181" s="184"/>
      <c r="U181" s="184"/>
      <c r="V181" s="187"/>
      <c r="Z181">
        <v>0</v>
      </c>
    </row>
    <row r="182" spans="1:26" ht="35.1" customHeight="1" x14ac:dyDescent="0.25">
      <c r="A182" s="185"/>
      <c r="B182" s="180" t="s">
        <v>121</v>
      </c>
      <c r="C182" s="186" t="s">
        <v>414</v>
      </c>
      <c r="D182" s="180" t="s">
        <v>415</v>
      </c>
      <c r="E182" s="180" t="s">
        <v>171</v>
      </c>
      <c r="F182" s="181">
        <v>62.75</v>
      </c>
      <c r="G182" s="182">
        <v>0</v>
      </c>
      <c r="H182" s="182">
        <v>20.32</v>
      </c>
      <c r="I182" s="182">
        <f>ROUND(F182*(G182+H182),2)</f>
        <v>1275.08</v>
      </c>
      <c r="J182" s="180">
        <f>ROUND(F182*(N182),2)</f>
        <v>1275.08</v>
      </c>
      <c r="K182" s="183">
        <f>ROUND(F182*(O182),2)</f>
        <v>0</v>
      </c>
      <c r="L182" s="183">
        <f>ROUND(F182*(G182),2)</f>
        <v>0</v>
      </c>
      <c r="M182" s="183">
        <f>ROUND(F182*(H182),2)</f>
        <v>1275.08</v>
      </c>
      <c r="N182" s="183">
        <v>20.32</v>
      </c>
      <c r="O182" s="183"/>
      <c r="P182" s="187"/>
      <c r="Q182" s="187"/>
      <c r="R182" s="187"/>
      <c r="S182" s="183">
        <f>ROUND(F182*(P182),3)</f>
        <v>0</v>
      </c>
      <c r="T182" s="184"/>
      <c r="U182" s="184"/>
      <c r="V182" s="187"/>
      <c r="Z182">
        <v>0</v>
      </c>
    </row>
    <row r="183" spans="1:26" ht="35.1" customHeight="1" x14ac:dyDescent="0.25">
      <c r="A183" s="185"/>
      <c r="B183" s="180" t="s">
        <v>405</v>
      </c>
      <c r="C183" s="186" t="s">
        <v>416</v>
      </c>
      <c r="D183" s="180" t="s">
        <v>417</v>
      </c>
      <c r="E183" s="180" t="s">
        <v>171</v>
      </c>
      <c r="F183" s="181">
        <v>4.5</v>
      </c>
      <c r="G183" s="182">
        <v>0</v>
      </c>
      <c r="H183" s="182">
        <v>9</v>
      </c>
      <c r="I183" s="182">
        <f>ROUND(F183*(G183+H183),2)</f>
        <v>40.5</v>
      </c>
      <c r="J183" s="180">
        <f>ROUND(F183*(N183),2)</f>
        <v>40.5</v>
      </c>
      <c r="K183" s="183">
        <f>ROUND(F183*(O183),2)</f>
        <v>0</v>
      </c>
      <c r="L183" s="183">
        <f>ROUND(F183*(G183),2)</f>
        <v>0</v>
      </c>
      <c r="M183" s="183">
        <f>ROUND(F183*(H183),2)</f>
        <v>40.5</v>
      </c>
      <c r="N183" s="183">
        <v>9</v>
      </c>
      <c r="O183" s="183"/>
      <c r="P183" s="187">
        <v>6.3999999999999994E-4</v>
      </c>
      <c r="Q183" s="187"/>
      <c r="R183" s="187">
        <v>6.3999999999999994E-4</v>
      </c>
      <c r="S183" s="183">
        <f>ROUND(F183*(P183),3)</f>
        <v>3.0000000000000001E-3</v>
      </c>
      <c r="T183" s="184"/>
      <c r="U183" s="184"/>
      <c r="V183" s="187"/>
      <c r="Z183">
        <v>0</v>
      </c>
    </row>
    <row r="184" spans="1:26" ht="35.1" customHeight="1" x14ac:dyDescent="0.25">
      <c r="A184" s="185"/>
      <c r="B184" s="180" t="s">
        <v>405</v>
      </c>
      <c r="C184" s="186" t="s">
        <v>418</v>
      </c>
      <c r="D184" s="180" t="s">
        <v>419</v>
      </c>
      <c r="E184" s="180" t="s">
        <v>158</v>
      </c>
      <c r="F184" s="181">
        <v>29</v>
      </c>
      <c r="G184" s="182">
        <v>0</v>
      </c>
      <c r="H184" s="182">
        <v>2.0299999999999998</v>
      </c>
      <c r="I184" s="182">
        <f>ROUND(F184*(G184+H184),2)</f>
        <v>58.87</v>
      </c>
      <c r="J184" s="180">
        <f>ROUND(F184*(N184),2)</f>
        <v>58.87</v>
      </c>
      <c r="K184" s="183">
        <f>ROUND(F184*(O184),2)</f>
        <v>0</v>
      </c>
      <c r="L184" s="183">
        <f>ROUND(F184*(G184),2)</f>
        <v>0</v>
      </c>
      <c r="M184" s="183">
        <f>ROUND(F184*(H184),2)</f>
        <v>58.87</v>
      </c>
      <c r="N184" s="183">
        <v>2.0299999999999998</v>
      </c>
      <c r="O184" s="183"/>
      <c r="P184" s="187"/>
      <c r="Q184" s="187"/>
      <c r="R184" s="187"/>
      <c r="S184" s="183">
        <f>ROUND(F184*(P184),3)</f>
        <v>0</v>
      </c>
      <c r="T184" s="184"/>
      <c r="U184" s="184"/>
      <c r="V184" s="187"/>
      <c r="Z184">
        <v>0</v>
      </c>
    </row>
    <row r="185" spans="1:26" ht="35.1" customHeight="1" x14ac:dyDescent="0.25">
      <c r="A185" s="185"/>
      <c r="B185" s="180" t="s">
        <v>405</v>
      </c>
      <c r="C185" s="186" t="s">
        <v>420</v>
      </c>
      <c r="D185" s="180" t="s">
        <v>421</v>
      </c>
      <c r="E185" s="180" t="s">
        <v>158</v>
      </c>
      <c r="F185" s="181">
        <v>7</v>
      </c>
      <c r="G185" s="182">
        <v>0</v>
      </c>
      <c r="H185" s="182">
        <v>2.4500000000000002</v>
      </c>
      <c r="I185" s="182">
        <f>ROUND(F185*(G185+H185),2)</f>
        <v>17.149999999999999</v>
      </c>
      <c r="J185" s="180">
        <f>ROUND(F185*(N185),2)</f>
        <v>17.149999999999999</v>
      </c>
      <c r="K185" s="183">
        <f>ROUND(F185*(O185),2)</f>
        <v>0</v>
      </c>
      <c r="L185" s="183">
        <f>ROUND(F185*(G185),2)</f>
        <v>0</v>
      </c>
      <c r="M185" s="183">
        <f>ROUND(F185*(H185),2)</f>
        <v>17.149999999999999</v>
      </c>
      <c r="N185" s="183">
        <v>2.4500000000000002</v>
      </c>
      <c r="O185" s="183"/>
      <c r="P185" s="187"/>
      <c r="Q185" s="187"/>
      <c r="R185" s="187"/>
      <c r="S185" s="183">
        <f>ROUND(F185*(P185),3)</f>
        <v>0</v>
      </c>
      <c r="T185" s="184"/>
      <c r="U185" s="184"/>
      <c r="V185" s="187"/>
      <c r="Z185">
        <v>0</v>
      </c>
    </row>
    <row r="186" spans="1:26" ht="35.1" customHeight="1" x14ac:dyDescent="0.25">
      <c r="A186" s="185"/>
      <c r="B186" s="180" t="s">
        <v>405</v>
      </c>
      <c r="C186" s="186" t="s">
        <v>422</v>
      </c>
      <c r="D186" s="180" t="s">
        <v>423</v>
      </c>
      <c r="E186" s="180" t="s">
        <v>158</v>
      </c>
      <c r="F186" s="181">
        <v>19</v>
      </c>
      <c r="G186" s="182">
        <v>0</v>
      </c>
      <c r="H186" s="182">
        <v>3.01</v>
      </c>
      <c r="I186" s="182">
        <f>ROUND(F186*(G186+H186),2)</f>
        <v>57.19</v>
      </c>
      <c r="J186" s="180">
        <f>ROUND(F186*(N186),2)</f>
        <v>57.19</v>
      </c>
      <c r="K186" s="183">
        <f>ROUND(F186*(O186),2)</f>
        <v>0</v>
      </c>
      <c r="L186" s="183">
        <f>ROUND(F186*(G186),2)</f>
        <v>0</v>
      </c>
      <c r="M186" s="183">
        <f>ROUND(F186*(H186),2)</f>
        <v>57.19</v>
      </c>
      <c r="N186" s="183">
        <v>3.01</v>
      </c>
      <c r="O186" s="183"/>
      <c r="P186" s="187"/>
      <c r="Q186" s="187"/>
      <c r="R186" s="187"/>
      <c r="S186" s="183">
        <f>ROUND(F186*(P186),3)</f>
        <v>0</v>
      </c>
      <c r="T186" s="184"/>
      <c r="U186" s="184"/>
      <c r="V186" s="187"/>
      <c r="Z186">
        <v>0</v>
      </c>
    </row>
    <row r="187" spans="1:26" ht="35.1" customHeight="1" x14ac:dyDescent="0.25">
      <c r="A187" s="185"/>
      <c r="B187" s="180" t="s">
        <v>405</v>
      </c>
      <c r="C187" s="186" t="s">
        <v>424</v>
      </c>
      <c r="D187" s="180" t="s">
        <v>425</v>
      </c>
      <c r="E187" s="180" t="s">
        <v>158</v>
      </c>
      <c r="F187" s="181">
        <v>1</v>
      </c>
      <c r="G187" s="182">
        <v>0</v>
      </c>
      <c r="H187" s="182">
        <v>82.26</v>
      </c>
      <c r="I187" s="182">
        <f>ROUND(F187*(G187+H187),2)</f>
        <v>82.26</v>
      </c>
      <c r="J187" s="180">
        <f>ROUND(F187*(N187),2)</f>
        <v>82.26</v>
      </c>
      <c r="K187" s="183">
        <f>ROUND(F187*(O187),2)</f>
        <v>0</v>
      </c>
      <c r="L187" s="183">
        <f>ROUND(F187*(G187),2)</f>
        <v>0</v>
      </c>
      <c r="M187" s="183">
        <f>ROUND(F187*(H187),2)</f>
        <v>82.26</v>
      </c>
      <c r="N187" s="183">
        <v>82.26</v>
      </c>
      <c r="O187" s="183"/>
      <c r="P187" s="187">
        <v>7.2219999999999993E-2</v>
      </c>
      <c r="Q187" s="187"/>
      <c r="R187" s="187">
        <v>7.2219999999999993E-2</v>
      </c>
      <c r="S187" s="183">
        <f>ROUND(F187*(P187),3)</f>
        <v>7.1999999999999995E-2</v>
      </c>
      <c r="T187" s="184"/>
      <c r="U187" s="184"/>
      <c r="V187" s="187"/>
      <c r="Z187">
        <v>0</v>
      </c>
    </row>
    <row r="188" spans="1:26" ht="35.1" customHeight="1" x14ac:dyDescent="0.25">
      <c r="A188" s="185"/>
      <c r="B188" s="180" t="s">
        <v>121</v>
      </c>
      <c r="C188" s="186" t="s">
        <v>426</v>
      </c>
      <c r="D188" s="180" t="s">
        <v>427</v>
      </c>
      <c r="E188" s="180" t="s">
        <v>158</v>
      </c>
      <c r="F188" s="181">
        <v>1</v>
      </c>
      <c r="G188" s="182">
        <v>0</v>
      </c>
      <c r="H188" s="182">
        <v>21.97</v>
      </c>
      <c r="I188" s="182">
        <f>ROUND(F188*(G188+H188),2)</f>
        <v>21.97</v>
      </c>
      <c r="J188" s="180">
        <f>ROUND(F188*(N188),2)</f>
        <v>21.97</v>
      </c>
      <c r="K188" s="183">
        <f>ROUND(F188*(O188),2)</f>
        <v>0</v>
      </c>
      <c r="L188" s="183">
        <f>ROUND(F188*(G188),2)</f>
        <v>0</v>
      </c>
      <c r="M188" s="183">
        <f>ROUND(F188*(H188),2)</f>
        <v>21.97</v>
      </c>
      <c r="N188" s="183">
        <v>21.97</v>
      </c>
      <c r="O188" s="183"/>
      <c r="P188" s="187"/>
      <c r="Q188" s="187"/>
      <c r="R188" s="187"/>
      <c r="S188" s="183">
        <f>ROUND(F188*(P188),3)</f>
        <v>0</v>
      </c>
      <c r="T188" s="184"/>
      <c r="U188" s="184"/>
      <c r="V188" s="187"/>
      <c r="Z188">
        <v>0</v>
      </c>
    </row>
    <row r="189" spans="1:26" ht="35.1" customHeight="1" x14ac:dyDescent="0.25">
      <c r="A189" s="185"/>
      <c r="B189" s="180" t="s">
        <v>121</v>
      </c>
      <c r="C189" s="186" t="s">
        <v>428</v>
      </c>
      <c r="D189" s="180" t="s">
        <v>429</v>
      </c>
      <c r="E189" s="180" t="s">
        <v>158</v>
      </c>
      <c r="F189" s="181">
        <v>1</v>
      </c>
      <c r="G189" s="182">
        <v>0</v>
      </c>
      <c r="H189" s="182">
        <v>21.77</v>
      </c>
      <c r="I189" s="182">
        <f>ROUND(F189*(G189+H189),2)</f>
        <v>21.77</v>
      </c>
      <c r="J189" s="180">
        <f>ROUND(F189*(N189),2)</f>
        <v>21.77</v>
      </c>
      <c r="K189" s="183">
        <f>ROUND(F189*(O189),2)</f>
        <v>0</v>
      </c>
      <c r="L189" s="183">
        <f>ROUND(F189*(G189),2)</f>
        <v>0</v>
      </c>
      <c r="M189" s="183">
        <f>ROUND(F189*(H189),2)</f>
        <v>21.77</v>
      </c>
      <c r="N189" s="183">
        <v>21.77</v>
      </c>
      <c r="O189" s="183"/>
      <c r="P189" s="187"/>
      <c r="Q189" s="187"/>
      <c r="R189" s="187"/>
      <c r="S189" s="183">
        <f>ROUND(F189*(P189),3)</f>
        <v>0</v>
      </c>
      <c r="T189" s="184"/>
      <c r="U189" s="184"/>
      <c r="V189" s="187"/>
      <c r="Z189">
        <v>0</v>
      </c>
    </row>
    <row r="190" spans="1:26" ht="35.1" customHeight="1" x14ac:dyDescent="0.25">
      <c r="A190" s="185"/>
      <c r="B190" s="180" t="s">
        <v>405</v>
      </c>
      <c r="C190" s="186" t="s">
        <v>430</v>
      </c>
      <c r="D190" s="180" t="s">
        <v>431</v>
      </c>
      <c r="E190" s="180" t="s">
        <v>158</v>
      </c>
      <c r="F190" s="181">
        <v>2</v>
      </c>
      <c r="G190" s="182">
        <v>0</v>
      </c>
      <c r="H190" s="182">
        <v>19.260000000000002</v>
      </c>
      <c r="I190" s="182">
        <f>ROUND(F190*(G190+H190),2)</f>
        <v>38.520000000000003</v>
      </c>
      <c r="J190" s="180">
        <f>ROUND(F190*(N190),2)</f>
        <v>38.520000000000003</v>
      </c>
      <c r="K190" s="183">
        <f>ROUND(F190*(O190),2)</f>
        <v>0</v>
      </c>
      <c r="L190" s="183">
        <f>ROUND(F190*(G190),2)</f>
        <v>0</v>
      </c>
      <c r="M190" s="183">
        <f>ROUND(F190*(H190),2)</f>
        <v>38.520000000000003</v>
      </c>
      <c r="N190" s="183">
        <v>19.260000000000002</v>
      </c>
      <c r="O190" s="183"/>
      <c r="P190" s="187">
        <v>3.9899999999999996E-3</v>
      </c>
      <c r="Q190" s="187"/>
      <c r="R190" s="187">
        <v>3.9899999999999996E-3</v>
      </c>
      <c r="S190" s="183">
        <f>ROUND(F190*(P190),3)</f>
        <v>8.0000000000000002E-3</v>
      </c>
      <c r="T190" s="184"/>
      <c r="U190" s="184"/>
      <c r="V190" s="187"/>
      <c r="Z190">
        <v>0</v>
      </c>
    </row>
    <row r="191" spans="1:26" ht="35.1" customHeight="1" x14ac:dyDescent="0.25">
      <c r="A191" s="185"/>
      <c r="B191" s="180" t="s">
        <v>405</v>
      </c>
      <c r="C191" s="186" t="s">
        <v>432</v>
      </c>
      <c r="D191" s="180" t="s">
        <v>433</v>
      </c>
      <c r="E191" s="180" t="s">
        <v>158</v>
      </c>
      <c r="F191" s="181">
        <v>7</v>
      </c>
      <c r="G191" s="182">
        <v>0</v>
      </c>
      <c r="H191" s="182">
        <v>75.48</v>
      </c>
      <c r="I191" s="182">
        <f>ROUND(F191*(G191+H191),2)</f>
        <v>528.36</v>
      </c>
      <c r="J191" s="180">
        <f>ROUND(F191*(N191),2)</f>
        <v>528.36</v>
      </c>
      <c r="K191" s="183">
        <f>ROUND(F191*(O191),2)</f>
        <v>0</v>
      </c>
      <c r="L191" s="183">
        <f>ROUND(F191*(G191),2)</f>
        <v>0</v>
      </c>
      <c r="M191" s="183">
        <f>ROUND(F191*(H191),2)</f>
        <v>528.36</v>
      </c>
      <c r="N191" s="183">
        <v>75.48</v>
      </c>
      <c r="O191" s="183"/>
      <c r="P191" s="187">
        <v>2.53E-2</v>
      </c>
      <c r="Q191" s="187"/>
      <c r="R191" s="187">
        <v>2.53E-2</v>
      </c>
      <c r="S191" s="183">
        <f>ROUND(F191*(P191),3)</f>
        <v>0.17699999999999999</v>
      </c>
      <c r="T191" s="184"/>
      <c r="U191" s="184"/>
      <c r="V191" s="187"/>
      <c r="Z191">
        <v>0</v>
      </c>
    </row>
    <row r="192" spans="1:26" ht="35.1" customHeight="1" x14ac:dyDescent="0.25">
      <c r="A192" s="185"/>
      <c r="B192" s="180" t="s">
        <v>405</v>
      </c>
      <c r="C192" s="186" t="s">
        <v>434</v>
      </c>
      <c r="D192" s="180" t="s">
        <v>435</v>
      </c>
      <c r="E192" s="180" t="s">
        <v>158</v>
      </c>
      <c r="F192" s="181">
        <v>1</v>
      </c>
      <c r="G192" s="182">
        <v>0</v>
      </c>
      <c r="H192" s="182">
        <v>18.48</v>
      </c>
      <c r="I192" s="182">
        <f>ROUND(F192*(G192+H192),2)</f>
        <v>18.48</v>
      </c>
      <c r="J192" s="180">
        <f>ROUND(F192*(N192),2)</f>
        <v>18.48</v>
      </c>
      <c r="K192" s="183">
        <f>ROUND(F192*(O192),2)</f>
        <v>0</v>
      </c>
      <c r="L192" s="183">
        <f>ROUND(F192*(G192),2)</f>
        <v>0</v>
      </c>
      <c r="M192" s="183">
        <f>ROUND(F192*(H192),2)</f>
        <v>18.48</v>
      </c>
      <c r="N192" s="183">
        <v>18.48</v>
      </c>
      <c r="O192" s="183"/>
      <c r="P192" s="187">
        <v>4.7099999999999998E-3</v>
      </c>
      <c r="Q192" s="187"/>
      <c r="R192" s="187">
        <v>4.7099999999999998E-3</v>
      </c>
      <c r="S192" s="183">
        <f>ROUND(F192*(P192),3)</f>
        <v>5.0000000000000001E-3</v>
      </c>
      <c r="T192" s="184"/>
      <c r="U192" s="184"/>
      <c r="V192" s="187"/>
      <c r="Z192">
        <v>0</v>
      </c>
    </row>
    <row r="193" spans="1:26" ht="35.1" customHeight="1" x14ac:dyDescent="0.25">
      <c r="A193" s="185"/>
      <c r="B193" s="180" t="s">
        <v>405</v>
      </c>
      <c r="C193" s="186" t="s">
        <v>436</v>
      </c>
      <c r="D193" s="180" t="s">
        <v>437</v>
      </c>
      <c r="E193" s="180" t="s">
        <v>171</v>
      </c>
      <c r="F193" s="181">
        <v>175.80099999999999</v>
      </c>
      <c r="G193" s="182">
        <v>0</v>
      </c>
      <c r="H193" s="182">
        <v>0.57999999999999996</v>
      </c>
      <c r="I193" s="182">
        <f>ROUND(F193*(G193+H193),2)</f>
        <v>101.96</v>
      </c>
      <c r="J193" s="180">
        <f>ROUND(F193*(N193),2)</f>
        <v>101.96</v>
      </c>
      <c r="K193" s="183">
        <f>ROUND(F193*(O193),2)</f>
        <v>0</v>
      </c>
      <c r="L193" s="183">
        <f>ROUND(F193*(G193),2)</f>
        <v>0</v>
      </c>
      <c r="M193" s="183">
        <f>ROUND(F193*(H193),2)</f>
        <v>101.96</v>
      </c>
      <c r="N193" s="183">
        <v>0.57999999999999996</v>
      </c>
      <c r="O193" s="183"/>
      <c r="P193" s="187"/>
      <c r="Q193" s="187"/>
      <c r="R193" s="187"/>
      <c r="S193" s="183">
        <f>ROUND(F193*(P193),3)</f>
        <v>0</v>
      </c>
      <c r="T193" s="184"/>
      <c r="U193" s="184"/>
      <c r="V193" s="187"/>
      <c r="Z193">
        <v>0</v>
      </c>
    </row>
    <row r="194" spans="1:26" ht="35.1" customHeight="1" x14ac:dyDescent="0.25">
      <c r="A194" s="185"/>
      <c r="B194" s="180" t="s">
        <v>405</v>
      </c>
      <c r="C194" s="186" t="s">
        <v>438</v>
      </c>
      <c r="D194" s="180" t="s">
        <v>439</v>
      </c>
      <c r="E194" s="180" t="s">
        <v>171</v>
      </c>
      <c r="F194" s="181">
        <v>83.08</v>
      </c>
      <c r="G194" s="182">
        <v>0</v>
      </c>
      <c r="H194" s="182">
        <v>0.78</v>
      </c>
      <c r="I194" s="182">
        <f>ROUND(F194*(G194+H194),2)</f>
        <v>64.8</v>
      </c>
      <c r="J194" s="180">
        <f>ROUND(F194*(N194),2)</f>
        <v>64.8</v>
      </c>
      <c r="K194" s="183">
        <f>ROUND(F194*(O194),2)</f>
        <v>0</v>
      </c>
      <c r="L194" s="183">
        <f>ROUND(F194*(G194),2)</f>
        <v>0</v>
      </c>
      <c r="M194" s="183">
        <f>ROUND(F194*(H194),2)</f>
        <v>64.8</v>
      </c>
      <c r="N194" s="183">
        <v>0.78</v>
      </c>
      <c r="O194" s="183"/>
      <c r="P194" s="187"/>
      <c r="Q194" s="187"/>
      <c r="R194" s="187"/>
      <c r="S194" s="183">
        <f>ROUND(F194*(P194),3)</f>
        <v>0</v>
      </c>
      <c r="T194" s="184"/>
      <c r="U194" s="184"/>
      <c r="V194" s="187"/>
      <c r="Z194">
        <v>0</v>
      </c>
    </row>
    <row r="195" spans="1:26" ht="35.1" customHeight="1" x14ac:dyDescent="0.25">
      <c r="A195" s="185"/>
      <c r="B195" s="180" t="s">
        <v>405</v>
      </c>
      <c r="C195" s="186" t="s">
        <v>440</v>
      </c>
      <c r="D195" s="180" t="s">
        <v>441</v>
      </c>
      <c r="E195" s="180" t="s">
        <v>353</v>
      </c>
      <c r="F195" s="181">
        <v>56.515000000000001</v>
      </c>
      <c r="G195" s="197">
        <v>0</v>
      </c>
      <c r="H195" s="197">
        <v>0.96774331597035312</v>
      </c>
      <c r="I195" s="197">
        <f>ROUND(F195*(G195+H195),2)</f>
        <v>54.69</v>
      </c>
      <c r="J195" s="180">
        <f>ROUND(F195*(N195),2)</f>
        <v>54.69</v>
      </c>
      <c r="K195" s="183">
        <f>ROUND(F195*(O195),2)</f>
        <v>0</v>
      </c>
      <c r="L195" s="183">
        <f>ROUND(F195*(G195),2)</f>
        <v>0</v>
      </c>
      <c r="M195" s="183">
        <f>ROUND(F195*(H195),2)</f>
        <v>54.69</v>
      </c>
      <c r="N195" s="183">
        <v>0.96774331597035312</v>
      </c>
      <c r="O195" s="183"/>
      <c r="P195" s="187"/>
      <c r="Q195" s="187"/>
      <c r="R195" s="187"/>
      <c r="S195" s="183">
        <f>ROUND(F195*(P195),3)</f>
        <v>0</v>
      </c>
      <c r="T195" s="184"/>
      <c r="U195" s="184"/>
      <c r="V195" s="187"/>
      <c r="Z195">
        <v>0</v>
      </c>
    </row>
    <row r="196" spans="1:26" x14ac:dyDescent="0.25">
      <c r="A196" s="161"/>
      <c r="B196" s="161"/>
      <c r="C196" s="179">
        <v>721</v>
      </c>
      <c r="D196" s="179" t="s">
        <v>86</v>
      </c>
      <c r="E196" s="161"/>
      <c r="F196" s="178"/>
      <c r="G196" s="164">
        <f>ROUND((SUM(L176:L195))/1,2)</f>
        <v>0</v>
      </c>
      <c r="H196" s="164">
        <f>ROUND((SUM(M176:M195))/1,2)</f>
        <v>5523.34</v>
      </c>
      <c r="I196" s="164">
        <f>ROUND((SUM(I176:I195))/1,2)</f>
        <v>5523.34</v>
      </c>
      <c r="J196" s="161"/>
      <c r="K196" s="161"/>
      <c r="L196" s="161">
        <f>ROUND((SUM(L176:L195))/1,2)</f>
        <v>0</v>
      </c>
      <c r="M196" s="161">
        <f>ROUND((SUM(M176:M195))/1,2)</f>
        <v>5523.34</v>
      </c>
      <c r="N196" s="161"/>
      <c r="O196" s="161"/>
      <c r="P196" s="196"/>
      <c r="Q196" s="161"/>
      <c r="R196" s="161"/>
      <c r="S196" s="196">
        <f>ROUND((SUM(S176:S195))/1,2)</f>
        <v>0.36</v>
      </c>
      <c r="T196" s="158"/>
      <c r="U196" s="158"/>
      <c r="V196" s="2">
        <f>ROUND((SUM(V176:V195))/1,2)</f>
        <v>0</v>
      </c>
      <c r="W196" s="158"/>
      <c r="X196" s="158"/>
      <c r="Y196" s="158"/>
      <c r="Z196" s="158"/>
    </row>
    <row r="197" spans="1:26" x14ac:dyDescent="0.25">
      <c r="A197" s="1"/>
      <c r="B197" s="1"/>
      <c r="C197" s="1"/>
      <c r="D197" s="1"/>
      <c r="E197" s="1"/>
      <c r="F197" s="174"/>
      <c r="G197" s="154"/>
      <c r="H197" s="154"/>
      <c r="I197" s="154"/>
      <c r="J197" s="1"/>
      <c r="K197" s="1"/>
      <c r="L197" s="1"/>
      <c r="M197" s="1"/>
      <c r="N197" s="1"/>
      <c r="O197" s="1"/>
      <c r="P197" s="1"/>
      <c r="Q197" s="1"/>
      <c r="R197" s="1"/>
      <c r="S197" s="1"/>
      <c r="V197" s="1"/>
    </row>
    <row r="198" spans="1:26" x14ac:dyDescent="0.25">
      <c r="A198" s="161"/>
      <c r="B198" s="161"/>
      <c r="C198" s="179">
        <v>722</v>
      </c>
      <c r="D198" s="179" t="s">
        <v>87</v>
      </c>
      <c r="E198" s="161"/>
      <c r="F198" s="178"/>
      <c r="G198" s="162"/>
      <c r="H198" s="162"/>
      <c r="I198" s="162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58"/>
      <c r="U198" s="158"/>
      <c r="V198" s="161"/>
      <c r="W198" s="158"/>
      <c r="X198" s="158"/>
      <c r="Y198" s="158"/>
      <c r="Z198" s="158"/>
    </row>
    <row r="199" spans="1:26" ht="35.1" customHeight="1" x14ac:dyDescent="0.25">
      <c r="A199" s="185"/>
      <c r="B199" s="180" t="s">
        <v>121</v>
      </c>
      <c r="C199" s="186" t="s">
        <v>442</v>
      </c>
      <c r="D199" s="180" t="s">
        <v>443</v>
      </c>
      <c r="E199" s="180" t="s">
        <v>171</v>
      </c>
      <c r="F199" s="181">
        <v>106.267</v>
      </c>
      <c r="G199" s="182">
        <v>0</v>
      </c>
      <c r="H199" s="182">
        <v>7.65</v>
      </c>
      <c r="I199" s="182">
        <f>ROUND(F199*(G199+H199),2)</f>
        <v>812.94</v>
      </c>
      <c r="J199" s="180">
        <f>ROUND(F199*(N199),2)</f>
        <v>812.94</v>
      </c>
      <c r="K199" s="183">
        <f>ROUND(F199*(O199),2)</f>
        <v>0</v>
      </c>
      <c r="L199" s="183">
        <f>ROUND(F199*(G199),2)</f>
        <v>0</v>
      </c>
      <c r="M199" s="183">
        <f>ROUND(F199*(H199),2)</f>
        <v>812.94</v>
      </c>
      <c r="N199" s="183">
        <v>7.65</v>
      </c>
      <c r="O199" s="183"/>
      <c r="P199" s="187"/>
      <c r="Q199" s="187"/>
      <c r="R199" s="187"/>
      <c r="S199" s="183">
        <f>ROUND(F199*(P199),3)</f>
        <v>0</v>
      </c>
      <c r="T199" s="184"/>
      <c r="U199" s="184"/>
      <c r="V199" s="187"/>
      <c r="Z199">
        <v>0</v>
      </c>
    </row>
    <row r="200" spans="1:26" ht="35.1" customHeight="1" x14ac:dyDescent="0.25">
      <c r="A200" s="185"/>
      <c r="B200" s="180" t="s">
        <v>121</v>
      </c>
      <c r="C200" s="186" t="s">
        <v>444</v>
      </c>
      <c r="D200" s="180" t="s">
        <v>445</v>
      </c>
      <c r="E200" s="180" t="s">
        <v>171</v>
      </c>
      <c r="F200" s="181">
        <v>72</v>
      </c>
      <c r="G200" s="182">
        <v>0</v>
      </c>
      <c r="H200" s="182">
        <v>9.2899999999999991</v>
      </c>
      <c r="I200" s="182">
        <f>ROUND(F200*(G200+H200),2)</f>
        <v>668.88</v>
      </c>
      <c r="J200" s="180">
        <f>ROUND(F200*(N200),2)</f>
        <v>668.88</v>
      </c>
      <c r="K200" s="183">
        <f>ROUND(F200*(O200),2)</f>
        <v>0</v>
      </c>
      <c r="L200" s="183">
        <f>ROUND(F200*(G200),2)</f>
        <v>0</v>
      </c>
      <c r="M200" s="183">
        <f>ROUND(F200*(H200),2)</f>
        <v>668.88</v>
      </c>
      <c r="N200" s="183">
        <v>9.2899999999999991</v>
      </c>
      <c r="O200" s="183"/>
      <c r="P200" s="187"/>
      <c r="Q200" s="187"/>
      <c r="R200" s="187"/>
      <c r="S200" s="183">
        <f>ROUND(F200*(P200),3)</f>
        <v>0</v>
      </c>
      <c r="T200" s="184"/>
      <c r="U200" s="184"/>
      <c r="V200" s="187"/>
      <c r="Z200">
        <v>0</v>
      </c>
    </row>
    <row r="201" spans="1:26" ht="35.1" customHeight="1" x14ac:dyDescent="0.25">
      <c r="A201" s="185"/>
      <c r="B201" s="180" t="s">
        <v>121</v>
      </c>
      <c r="C201" s="186" t="s">
        <v>446</v>
      </c>
      <c r="D201" s="180" t="s">
        <v>447</v>
      </c>
      <c r="E201" s="180" t="s">
        <v>171</v>
      </c>
      <c r="F201" s="181">
        <v>22.867000000000001</v>
      </c>
      <c r="G201" s="182">
        <v>0</v>
      </c>
      <c r="H201" s="182">
        <v>10.35</v>
      </c>
      <c r="I201" s="182">
        <f>ROUND(F201*(G201+H201),2)</f>
        <v>236.67</v>
      </c>
      <c r="J201" s="180">
        <f>ROUND(F201*(N201),2)</f>
        <v>236.67</v>
      </c>
      <c r="K201" s="183">
        <f>ROUND(F201*(O201),2)</f>
        <v>0</v>
      </c>
      <c r="L201" s="183">
        <f>ROUND(F201*(G201),2)</f>
        <v>0</v>
      </c>
      <c r="M201" s="183">
        <f>ROUND(F201*(H201),2)</f>
        <v>236.67</v>
      </c>
      <c r="N201" s="183">
        <v>10.35</v>
      </c>
      <c r="O201" s="183"/>
      <c r="P201" s="187"/>
      <c r="Q201" s="187"/>
      <c r="R201" s="187"/>
      <c r="S201" s="183">
        <f>ROUND(F201*(P201),3)</f>
        <v>0</v>
      </c>
      <c r="T201" s="184"/>
      <c r="U201" s="184"/>
      <c r="V201" s="187"/>
      <c r="Z201">
        <v>0</v>
      </c>
    </row>
    <row r="202" spans="1:26" ht="35.1" customHeight="1" x14ac:dyDescent="0.25">
      <c r="A202" s="185"/>
      <c r="B202" s="180" t="s">
        <v>121</v>
      </c>
      <c r="C202" s="186" t="s">
        <v>448</v>
      </c>
      <c r="D202" s="180" t="s">
        <v>449</v>
      </c>
      <c r="E202" s="180" t="s">
        <v>214</v>
      </c>
      <c r="F202" s="181">
        <v>1</v>
      </c>
      <c r="G202" s="182">
        <v>0</v>
      </c>
      <c r="H202" s="182">
        <v>832.26</v>
      </c>
      <c r="I202" s="182">
        <f>ROUND(F202*(G202+H202),2)</f>
        <v>832.26</v>
      </c>
      <c r="J202" s="180">
        <f>ROUND(F202*(N202),2)</f>
        <v>832.26</v>
      </c>
      <c r="K202" s="183">
        <f>ROUND(F202*(O202),2)</f>
        <v>0</v>
      </c>
      <c r="L202" s="183">
        <f>ROUND(F202*(G202),2)</f>
        <v>0</v>
      </c>
      <c r="M202" s="183">
        <f>ROUND(F202*(H202),2)</f>
        <v>832.26</v>
      </c>
      <c r="N202" s="183">
        <v>832.26</v>
      </c>
      <c r="O202" s="183"/>
      <c r="P202" s="187"/>
      <c r="Q202" s="187"/>
      <c r="R202" s="187"/>
      <c r="S202" s="183">
        <f>ROUND(F202*(P202),3)</f>
        <v>0</v>
      </c>
      <c r="T202" s="184"/>
      <c r="U202" s="184"/>
      <c r="V202" s="187"/>
      <c r="Z202">
        <v>0</v>
      </c>
    </row>
    <row r="203" spans="1:26" ht="35.1" customHeight="1" x14ac:dyDescent="0.25">
      <c r="A203" s="185"/>
      <c r="B203" s="180" t="s">
        <v>450</v>
      </c>
      <c r="C203" s="186" t="s">
        <v>451</v>
      </c>
      <c r="D203" s="180" t="s">
        <v>452</v>
      </c>
      <c r="E203" s="180" t="s">
        <v>158</v>
      </c>
      <c r="F203" s="181">
        <v>95</v>
      </c>
      <c r="G203" s="182">
        <v>0</v>
      </c>
      <c r="H203" s="182">
        <v>5.71</v>
      </c>
      <c r="I203" s="182">
        <f>ROUND(F203*(G203+H203),2)</f>
        <v>542.45000000000005</v>
      </c>
      <c r="J203" s="180">
        <f>ROUND(F203*(N203),2)</f>
        <v>542.45000000000005</v>
      </c>
      <c r="K203" s="183">
        <f>ROUND(F203*(O203),2)</f>
        <v>0</v>
      </c>
      <c r="L203" s="183">
        <f>ROUND(F203*(G203),2)</f>
        <v>0</v>
      </c>
      <c r="M203" s="183">
        <f>ROUND(F203*(H203),2)</f>
        <v>542.45000000000005</v>
      </c>
      <c r="N203" s="183">
        <v>5.71</v>
      </c>
      <c r="O203" s="183"/>
      <c r="P203" s="187">
        <v>1.3000000000000002E-4</v>
      </c>
      <c r="Q203" s="187"/>
      <c r="R203" s="187">
        <v>1.3000000000000002E-4</v>
      </c>
      <c r="S203" s="183">
        <f>ROUND(F203*(P203),3)</f>
        <v>1.2E-2</v>
      </c>
      <c r="T203" s="184"/>
      <c r="U203" s="184"/>
      <c r="V203" s="187"/>
      <c r="Z203">
        <v>0</v>
      </c>
    </row>
    <row r="204" spans="1:26" ht="35.1" customHeight="1" x14ac:dyDescent="0.25">
      <c r="A204" s="185"/>
      <c r="B204" s="180" t="s">
        <v>121</v>
      </c>
      <c r="C204" s="186" t="s">
        <v>453</v>
      </c>
      <c r="D204" s="180" t="s">
        <v>454</v>
      </c>
      <c r="E204" s="180" t="s">
        <v>158</v>
      </c>
      <c r="F204" s="181">
        <v>3</v>
      </c>
      <c r="G204" s="182">
        <v>0</v>
      </c>
      <c r="H204" s="182">
        <v>10.35</v>
      </c>
      <c r="I204" s="182">
        <f>ROUND(F204*(G204+H204),2)</f>
        <v>31.05</v>
      </c>
      <c r="J204" s="180">
        <f>ROUND(F204*(N204),2)</f>
        <v>31.05</v>
      </c>
      <c r="K204" s="183">
        <f>ROUND(F204*(O204),2)</f>
        <v>0</v>
      </c>
      <c r="L204" s="183">
        <f>ROUND(F204*(G204),2)</f>
        <v>0</v>
      </c>
      <c r="M204" s="183">
        <f>ROUND(F204*(H204),2)</f>
        <v>31.05</v>
      </c>
      <c r="N204" s="183">
        <v>10.35</v>
      </c>
      <c r="O204" s="183"/>
      <c r="P204" s="187"/>
      <c r="Q204" s="187"/>
      <c r="R204" s="187"/>
      <c r="S204" s="183">
        <f>ROUND(F204*(P204),3)</f>
        <v>0</v>
      </c>
      <c r="T204" s="184"/>
      <c r="U204" s="184"/>
      <c r="V204" s="187"/>
      <c r="Z204">
        <v>0</v>
      </c>
    </row>
    <row r="205" spans="1:26" ht="35.1" customHeight="1" x14ac:dyDescent="0.25">
      <c r="A205" s="185"/>
      <c r="B205" s="180" t="s">
        <v>121</v>
      </c>
      <c r="C205" s="186" t="s">
        <v>455</v>
      </c>
      <c r="D205" s="180" t="s">
        <v>456</v>
      </c>
      <c r="E205" s="180" t="s">
        <v>158</v>
      </c>
      <c r="F205" s="181">
        <v>2</v>
      </c>
      <c r="G205" s="182">
        <v>0</v>
      </c>
      <c r="H205" s="182">
        <v>8.1199999999999992</v>
      </c>
      <c r="I205" s="182">
        <f>ROUND(F205*(G205+H205),2)</f>
        <v>16.239999999999998</v>
      </c>
      <c r="J205" s="180">
        <f>ROUND(F205*(N205),2)</f>
        <v>16.239999999999998</v>
      </c>
      <c r="K205" s="183">
        <f>ROUND(F205*(O205),2)</f>
        <v>0</v>
      </c>
      <c r="L205" s="183">
        <f>ROUND(F205*(G205),2)</f>
        <v>0</v>
      </c>
      <c r="M205" s="183">
        <f>ROUND(F205*(H205),2)</f>
        <v>16.239999999999998</v>
      </c>
      <c r="N205" s="183">
        <v>8.1199999999999992</v>
      </c>
      <c r="O205" s="183"/>
      <c r="P205" s="187"/>
      <c r="Q205" s="187"/>
      <c r="R205" s="187"/>
      <c r="S205" s="183">
        <f>ROUND(F205*(P205),3)</f>
        <v>0</v>
      </c>
      <c r="T205" s="184"/>
      <c r="U205" s="184"/>
      <c r="V205" s="187"/>
      <c r="Z205">
        <v>0</v>
      </c>
    </row>
    <row r="206" spans="1:26" ht="35.1" customHeight="1" x14ac:dyDescent="0.25">
      <c r="A206" s="185"/>
      <c r="B206" s="180" t="s">
        <v>450</v>
      </c>
      <c r="C206" s="186" t="s">
        <v>457</v>
      </c>
      <c r="D206" s="180" t="s">
        <v>458</v>
      </c>
      <c r="E206" s="180" t="s">
        <v>171</v>
      </c>
      <c r="F206" s="181">
        <v>201.13399999999999</v>
      </c>
      <c r="G206" s="182">
        <v>0</v>
      </c>
      <c r="H206" s="182">
        <v>1.17</v>
      </c>
      <c r="I206" s="182">
        <f>ROUND(F206*(G206+H206),2)</f>
        <v>235.33</v>
      </c>
      <c r="J206" s="180">
        <f>ROUND(F206*(N206),2)</f>
        <v>235.33</v>
      </c>
      <c r="K206" s="183">
        <f>ROUND(F206*(O206),2)</f>
        <v>0</v>
      </c>
      <c r="L206" s="183">
        <f>ROUND(F206*(G206),2)</f>
        <v>0</v>
      </c>
      <c r="M206" s="183">
        <f>ROUND(F206*(H206),2)</f>
        <v>235.33</v>
      </c>
      <c r="N206" s="183">
        <v>1.17</v>
      </c>
      <c r="O206" s="183"/>
      <c r="P206" s="187">
        <v>1.7999999999999998E-4</v>
      </c>
      <c r="Q206" s="187"/>
      <c r="R206" s="187">
        <v>1.7999999999999998E-4</v>
      </c>
      <c r="S206" s="183">
        <f>ROUND(F206*(P206),3)</f>
        <v>3.5999999999999997E-2</v>
      </c>
      <c r="T206" s="184"/>
      <c r="U206" s="184"/>
      <c r="V206" s="187"/>
      <c r="Z206">
        <v>0</v>
      </c>
    </row>
    <row r="207" spans="1:26" ht="35.1" customHeight="1" x14ac:dyDescent="0.25">
      <c r="A207" s="185"/>
      <c r="B207" s="180" t="s">
        <v>450</v>
      </c>
      <c r="C207" s="186" t="s">
        <v>459</v>
      </c>
      <c r="D207" s="180" t="s">
        <v>460</v>
      </c>
      <c r="E207" s="180" t="s">
        <v>171</v>
      </c>
      <c r="F207" s="181">
        <v>201.13399999999999</v>
      </c>
      <c r="G207" s="182">
        <v>0</v>
      </c>
      <c r="H207" s="182">
        <v>0.74</v>
      </c>
      <c r="I207" s="182">
        <f>ROUND(F207*(G207+H207),2)</f>
        <v>148.84</v>
      </c>
      <c r="J207" s="180">
        <f>ROUND(F207*(N207),2)</f>
        <v>148.84</v>
      </c>
      <c r="K207" s="183">
        <f>ROUND(F207*(O207),2)</f>
        <v>0</v>
      </c>
      <c r="L207" s="183">
        <f>ROUND(F207*(G207),2)</f>
        <v>0</v>
      </c>
      <c r="M207" s="183">
        <f>ROUND(F207*(H207),2)</f>
        <v>148.84</v>
      </c>
      <c r="N207" s="183">
        <v>0.74</v>
      </c>
      <c r="O207" s="183"/>
      <c r="P207" s="187">
        <v>1.0000000000000001E-5</v>
      </c>
      <c r="Q207" s="187"/>
      <c r="R207" s="187">
        <v>1.0000000000000001E-5</v>
      </c>
      <c r="S207" s="183">
        <f>ROUND(F207*(P207),3)</f>
        <v>2E-3</v>
      </c>
      <c r="T207" s="184"/>
      <c r="U207" s="184"/>
      <c r="V207" s="187"/>
      <c r="Z207">
        <v>0</v>
      </c>
    </row>
    <row r="208" spans="1:26" ht="35.1" customHeight="1" x14ac:dyDescent="0.25">
      <c r="A208" s="185"/>
      <c r="B208" s="180" t="s">
        <v>450</v>
      </c>
      <c r="C208" s="186" t="s">
        <v>461</v>
      </c>
      <c r="D208" s="180" t="s">
        <v>462</v>
      </c>
      <c r="E208" s="180" t="s">
        <v>353</v>
      </c>
      <c r="F208" s="181">
        <v>42.8</v>
      </c>
      <c r="G208" s="197">
        <v>0</v>
      </c>
      <c r="H208" s="197">
        <v>0.58064598958221181</v>
      </c>
      <c r="I208" s="197">
        <f>ROUND(F208*(G208+H208),2)</f>
        <v>24.85</v>
      </c>
      <c r="J208" s="180">
        <f>ROUND(F208*(N208),2)</f>
        <v>24.85</v>
      </c>
      <c r="K208" s="183">
        <f>ROUND(F208*(O208),2)</f>
        <v>0</v>
      </c>
      <c r="L208" s="183">
        <f>ROUND(F208*(G208),2)</f>
        <v>0</v>
      </c>
      <c r="M208" s="183">
        <f>ROUND(F208*(H208),2)</f>
        <v>24.85</v>
      </c>
      <c r="N208" s="183">
        <v>0.58064598958221181</v>
      </c>
      <c r="O208" s="183"/>
      <c r="P208" s="187"/>
      <c r="Q208" s="187"/>
      <c r="R208" s="187"/>
      <c r="S208" s="183">
        <f>ROUND(F208*(P208),3)</f>
        <v>0</v>
      </c>
      <c r="T208" s="184"/>
      <c r="U208" s="184"/>
      <c r="V208" s="187"/>
      <c r="Z208">
        <v>0</v>
      </c>
    </row>
    <row r="209" spans="1:26" x14ac:dyDescent="0.25">
      <c r="A209" s="161"/>
      <c r="B209" s="161"/>
      <c r="C209" s="179">
        <v>722</v>
      </c>
      <c r="D209" s="179" t="s">
        <v>87</v>
      </c>
      <c r="E209" s="161"/>
      <c r="F209" s="178"/>
      <c r="G209" s="164">
        <f>ROUND((SUM(L198:L208))/1,2)</f>
        <v>0</v>
      </c>
      <c r="H209" s="164">
        <f>ROUND((SUM(M198:M208))/1,2)</f>
        <v>3549.51</v>
      </c>
      <c r="I209" s="164">
        <f>ROUND((SUM(I198:I208))/1,2)</f>
        <v>3549.51</v>
      </c>
      <c r="J209" s="161"/>
      <c r="K209" s="161"/>
      <c r="L209" s="161">
        <f>ROUND((SUM(L198:L208))/1,2)</f>
        <v>0</v>
      </c>
      <c r="M209" s="161">
        <f>ROUND((SUM(M198:M208))/1,2)</f>
        <v>3549.51</v>
      </c>
      <c r="N209" s="161"/>
      <c r="O209" s="161"/>
      <c r="P209" s="196"/>
      <c r="Q209" s="161"/>
      <c r="R209" s="161"/>
      <c r="S209" s="196">
        <f>ROUND((SUM(S198:S208))/1,2)</f>
        <v>0.05</v>
      </c>
      <c r="T209" s="158"/>
      <c r="U209" s="158"/>
      <c r="V209" s="2">
        <f>ROUND((SUM(V198:V208))/1,2)</f>
        <v>0</v>
      </c>
      <c r="W209" s="158"/>
      <c r="X209" s="158"/>
      <c r="Y209" s="158"/>
      <c r="Z209" s="158"/>
    </row>
    <row r="210" spans="1:26" x14ac:dyDescent="0.25">
      <c r="A210" s="1"/>
      <c r="B210" s="1"/>
      <c r="C210" s="1"/>
      <c r="D210" s="1"/>
      <c r="E210" s="1"/>
      <c r="F210" s="174"/>
      <c r="G210" s="154"/>
      <c r="H210" s="154"/>
      <c r="I210" s="154"/>
      <c r="J210" s="1"/>
      <c r="K210" s="1"/>
      <c r="L210" s="1"/>
      <c r="M210" s="1"/>
      <c r="N210" s="1"/>
      <c r="O210" s="1"/>
      <c r="P210" s="1"/>
      <c r="Q210" s="1"/>
      <c r="R210" s="1"/>
      <c r="S210" s="1"/>
      <c r="V210" s="1"/>
    </row>
    <row r="211" spans="1:26" x14ac:dyDescent="0.25">
      <c r="A211" s="161"/>
      <c r="B211" s="161"/>
      <c r="C211" s="179">
        <v>725</v>
      </c>
      <c r="D211" s="179" t="s">
        <v>88</v>
      </c>
      <c r="E211" s="161"/>
      <c r="F211" s="178"/>
      <c r="G211" s="162"/>
      <c r="H211" s="162"/>
      <c r="I211" s="162"/>
      <c r="J211" s="161"/>
      <c r="K211" s="161"/>
      <c r="L211" s="161"/>
      <c r="M211" s="161"/>
      <c r="N211" s="161"/>
      <c r="O211" s="161"/>
      <c r="P211" s="161"/>
      <c r="Q211" s="161"/>
      <c r="R211" s="161"/>
      <c r="S211" s="161"/>
      <c r="T211" s="158"/>
      <c r="U211" s="158"/>
      <c r="V211" s="161"/>
      <c r="W211" s="158"/>
      <c r="X211" s="158"/>
      <c r="Y211" s="158"/>
      <c r="Z211" s="158"/>
    </row>
    <row r="212" spans="1:26" ht="35.1" customHeight="1" x14ac:dyDescent="0.25">
      <c r="A212" s="185"/>
      <c r="B212" s="180" t="s">
        <v>121</v>
      </c>
      <c r="C212" s="186" t="s">
        <v>463</v>
      </c>
      <c r="D212" s="180" t="s">
        <v>464</v>
      </c>
      <c r="E212" s="180" t="s">
        <v>465</v>
      </c>
      <c r="F212" s="181">
        <v>19</v>
      </c>
      <c r="G212" s="182">
        <v>0</v>
      </c>
      <c r="H212" s="182">
        <v>28.06</v>
      </c>
      <c r="I212" s="182">
        <f>ROUND(F212*(G212+H212),2)</f>
        <v>533.14</v>
      </c>
      <c r="J212" s="180">
        <f>ROUND(F212*(N212),2)</f>
        <v>533.14</v>
      </c>
      <c r="K212" s="183">
        <f>ROUND(F212*(O212),2)</f>
        <v>0</v>
      </c>
      <c r="L212" s="183">
        <f>ROUND(F212*(G212),2)</f>
        <v>0</v>
      </c>
      <c r="M212" s="183">
        <f>ROUND(F212*(H212),2)</f>
        <v>533.14</v>
      </c>
      <c r="N212" s="183">
        <v>28.06</v>
      </c>
      <c r="O212" s="183"/>
      <c r="P212" s="187"/>
      <c r="Q212" s="187"/>
      <c r="R212" s="187"/>
      <c r="S212" s="183">
        <f>ROUND(F212*(P212),3)</f>
        <v>0</v>
      </c>
      <c r="T212" s="184"/>
      <c r="U212" s="184"/>
      <c r="V212" s="187"/>
      <c r="Z212">
        <v>0</v>
      </c>
    </row>
    <row r="213" spans="1:26" ht="35.1" customHeight="1" x14ac:dyDescent="0.25">
      <c r="A213" s="185"/>
      <c r="B213" s="180" t="s">
        <v>466</v>
      </c>
      <c r="C213" s="186" t="s">
        <v>467</v>
      </c>
      <c r="D213" s="180" t="s">
        <v>468</v>
      </c>
      <c r="E213" s="180" t="s">
        <v>465</v>
      </c>
      <c r="F213" s="181">
        <v>22</v>
      </c>
      <c r="G213" s="182">
        <v>0</v>
      </c>
      <c r="H213" s="182">
        <v>22.26</v>
      </c>
      <c r="I213" s="182">
        <f>ROUND(F213*(G213+H213),2)</f>
        <v>489.72</v>
      </c>
      <c r="J213" s="180">
        <f>ROUND(F213*(N213),2)</f>
        <v>489.72</v>
      </c>
      <c r="K213" s="183">
        <f>ROUND(F213*(O213),2)</f>
        <v>0</v>
      </c>
      <c r="L213" s="183">
        <f>ROUND(F213*(G213),2)</f>
        <v>0</v>
      </c>
      <c r="M213" s="183">
        <f>ROUND(F213*(H213),2)</f>
        <v>489.72</v>
      </c>
      <c r="N213" s="183">
        <v>22.26</v>
      </c>
      <c r="O213" s="183"/>
      <c r="P213" s="187">
        <v>5.7000000000000009E-4</v>
      </c>
      <c r="Q213" s="187"/>
      <c r="R213" s="187">
        <v>5.7000000000000009E-4</v>
      </c>
      <c r="S213" s="183">
        <f>ROUND(F213*(P213),3)</f>
        <v>1.2999999999999999E-2</v>
      </c>
      <c r="T213" s="184"/>
      <c r="U213" s="184"/>
      <c r="V213" s="187"/>
      <c r="Z213">
        <v>0</v>
      </c>
    </row>
    <row r="214" spans="1:26" ht="35.1" customHeight="1" x14ac:dyDescent="0.25">
      <c r="A214" s="185"/>
      <c r="B214" s="180" t="s">
        <v>121</v>
      </c>
      <c r="C214" s="186" t="s">
        <v>469</v>
      </c>
      <c r="D214" s="180" t="s">
        <v>470</v>
      </c>
      <c r="E214" s="180" t="s">
        <v>465</v>
      </c>
      <c r="F214" s="181">
        <v>5</v>
      </c>
      <c r="G214" s="182">
        <v>0</v>
      </c>
      <c r="H214" s="182">
        <v>15.29</v>
      </c>
      <c r="I214" s="182">
        <f>ROUND(F214*(G214+H214),2)</f>
        <v>76.45</v>
      </c>
      <c r="J214" s="180">
        <f>ROUND(F214*(N214),2)</f>
        <v>76.45</v>
      </c>
      <c r="K214" s="183">
        <f>ROUND(F214*(O214),2)</f>
        <v>0</v>
      </c>
      <c r="L214" s="183">
        <f>ROUND(F214*(G214),2)</f>
        <v>0</v>
      </c>
      <c r="M214" s="183">
        <f>ROUND(F214*(H214),2)</f>
        <v>76.45</v>
      </c>
      <c r="N214" s="183">
        <v>15.29</v>
      </c>
      <c r="O214" s="183"/>
      <c r="P214" s="187"/>
      <c r="Q214" s="187"/>
      <c r="R214" s="187"/>
      <c r="S214" s="183">
        <f>ROUND(F214*(P214),3)</f>
        <v>0</v>
      </c>
      <c r="T214" s="184"/>
      <c r="U214" s="184"/>
      <c r="V214" s="187"/>
      <c r="Z214">
        <v>0</v>
      </c>
    </row>
    <row r="215" spans="1:26" ht="35.1" customHeight="1" x14ac:dyDescent="0.25">
      <c r="A215" s="185"/>
      <c r="B215" s="180" t="s">
        <v>121</v>
      </c>
      <c r="C215" s="186" t="s">
        <v>471</v>
      </c>
      <c r="D215" s="180" t="s">
        <v>472</v>
      </c>
      <c r="E215" s="180" t="s">
        <v>465</v>
      </c>
      <c r="F215" s="181">
        <v>5</v>
      </c>
      <c r="G215" s="182">
        <v>0</v>
      </c>
      <c r="H215" s="182">
        <v>34.35</v>
      </c>
      <c r="I215" s="182">
        <f>ROUND(F215*(G215+H215),2)</f>
        <v>171.75</v>
      </c>
      <c r="J215" s="180">
        <f>ROUND(F215*(N215),2)</f>
        <v>171.75</v>
      </c>
      <c r="K215" s="183">
        <f>ROUND(F215*(O215),2)</f>
        <v>0</v>
      </c>
      <c r="L215" s="183">
        <f>ROUND(F215*(G215),2)</f>
        <v>0</v>
      </c>
      <c r="M215" s="183">
        <f>ROUND(F215*(H215),2)</f>
        <v>171.75</v>
      </c>
      <c r="N215" s="183">
        <v>34.35</v>
      </c>
      <c r="O215" s="183"/>
      <c r="P215" s="187"/>
      <c r="Q215" s="187"/>
      <c r="R215" s="187"/>
      <c r="S215" s="183">
        <f>ROUND(F215*(P215),3)</f>
        <v>0</v>
      </c>
      <c r="T215" s="184"/>
      <c r="U215" s="184"/>
      <c r="V215" s="187"/>
      <c r="Z215">
        <v>0</v>
      </c>
    </row>
    <row r="216" spans="1:26" ht="35.1" customHeight="1" x14ac:dyDescent="0.25">
      <c r="A216" s="185"/>
      <c r="B216" s="180" t="s">
        <v>121</v>
      </c>
      <c r="C216" s="186" t="s">
        <v>473</v>
      </c>
      <c r="D216" s="180" t="s">
        <v>474</v>
      </c>
      <c r="E216" s="180" t="s">
        <v>465</v>
      </c>
      <c r="F216" s="181">
        <v>44</v>
      </c>
      <c r="G216" s="182">
        <v>0</v>
      </c>
      <c r="H216" s="182">
        <v>5.61</v>
      </c>
      <c r="I216" s="182">
        <f>ROUND(F216*(G216+H216),2)</f>
        <v>246.84</v>
      </c>
      <c r="J216" s="180">
        <f>ROUND(F216*(N216),2)</f>
        <v>246.84</v>
      </c>
      <c r="K216" s="183">
        <f>ROUND(F216*(O216),2)</f>
        <v>0</v>
      </c>
      <c r="L216" s="183">
        <f>ROUND(F216*(G216),2)</f>
        <v>0</v>
      </c>
      <c r="M216" s="183">
        <f>ROUND(F216*(H216),2)</f>
        <v>246.84</v>
      </c>
      <c r="N216" s="183">
        <v>5.61</v>
      </c>
      <c r="O216" s="183"/>
      <c r="P216" s="187"/>
      <c r="Q216" s="187"/>
      <c r="R216" s="187"/>
      <c r="S216" s="183">
        <f>ROUND(F216*(P216),3)</f>
        <v>0</v>
      </c>
      <c r="T216" s="184"/>
      <c r="U216" s="184"/>
      <c r="V216" s="187"/>
      <c r="Z216">
        <v>0</v>
      </c>
    </row>
    <row r="217" spans="1:26" ht="35.1" customHeight="1" x14ac:dyDescent="0.25">
      <c r="A217" s="185"/>
      <c r="B217" s="180" t="s">
        <v>466</v>
      </c>
      <c r="C217" s="186" t="s">
        <v>475</v>
      </c>
      <c r="D217" s="180" t="s">
        <v>476</v>
      </c>
      <c r="E217" s="180" t="s">
        <v>465</v>
      </c>
      <c r="F217" s="181">
        <v>4</v>
      </c>
      <c r="G217" s="182">
        <v>0</v>
      </c>
      <c r="H217" s="182">
        <v>36.770000000000003</v>
      </c>
      <c r="I217" s="182">
        <f>ROUND(F217*(G217+H217),2)</f>
        <v>147.08000000000001</v>
      </c>
      <c r="J217" s="180">
        <f>ROUND(F217*(N217),2)</f>
        <v>147.08000000000001</v>
      </c>
      <c r="K217" s="183">
        <f>ROUND(F217*(O217),2)</f>
        <v>0</v>
      </c>
      <c r="L217" s="183">
        <f>ROUND(F217*(G217),2)</f>
        <v>0</v>
      </c>
      <c r="M217" s="183">
        <f>ROUND(F217*(H217),2)</f>
        <v>147.08000000000001</v>
      </c>
      <c r="N217" s="183">
        <v>36.770000000000003</v>
      </c>
      <c r="O217" s="183"/>
      <c r="P217" s="187">
        <v>2.2000000000000001E-4</v>
      </c>
      <c r="Q217" s="187"/>
      <c r="R217" s="187">
        <v>2.2000000000000001E-4</v>
      </c>
      <c r="S217" s="183">
        <f>ROUND(F217*(P217),3)</f>
        <v>1E-3</v>
      </c>
      <c r="T217" s="184"/>
      <c r="U217" s="184"/>
      <c r="V217" s="187"/>
      <c r="Z217">
        <v>0</v>
      </c>
    </row>
    <row r="218" spans="1:26" ht="35.1" customHeight="1" x14ac:dyDescent="0.25">
      <c r="A218" s="185"/>
      <c r="B218" s="180" t="s">
        <v>121</v>
      </c>
      <c r="C218" s="186" t="s">
        <v>477</v>
      </c>
      <c r="D218" s="180" t="s">
        <v>478</v>
      </c>
      <c r="E218" s="180" t="s">
        <v>465</v>
      </c>
      <c r="F218" s="181">
        <v>7</v>
      </c>
      <c r="G218" s="182">
        <v>0</v>
      </c>
      <c r="H218" s="182">
        <v>33.869999999999997</v>
      </c>
      <c r="I218" s="182">
        <f>ROUND(F218*(G218+H218),2)</f>
        <v>237.09</v>
      </c>
      <c r="J218" s="180">
        <f>ROUND(F218*(N218),2)</f>
        <v>237.09</v>
      </c>
      <c r="K218" s="183">
        <f>ROUND(F218*(O218),2)</f>
        <v>0</v>
      </c>
      <c r="L218" s="183">
        <f>ROUND(F218*(G218),2)</f>
        <v>0</v>
      </c>
      <c r="M218" s="183">
        <f>ROUND(F218*(H218),2)</f>
        <v>237.09</v>
      </c>
      <c r="N218" s="183">
        <v>33.869999999999997</v>
      </c>
      <c r="O218" s="183"/>
      <c r="P218" s="187"/>
      <c r="Q218" s="187"/>
      <c r="R218" s="187"/>
      <c r="S218" s="183">
        <f>ROUND(F218*(P218),3)</f>
        <v>0</v>
      </c>
      <c r="T218" s="184"/>
      <c r="U218" s="184"/>
      <c r="V218" s="187"/>
      <c r="Z218">
        <v>0</v>
      </c>
    </row>
    <row r="219" spans="1:26" ht="35.1" customHeight="1" x14ac:dyDescent="0.25">
      <c r="A219" s="185"/>
      <c r="B219" s="180" t="s">
        <v>466</v>
      </c>
      <c r="C219" s="186" t="s">
        <v>479</v>
      </c>
      <c r="D219" s="180" t="s">
        <v>480</v>
      </c>
      <c r="E219" s="180" t="s">
        <v>465</v>
      </c>
      <c r="F219" s="181">
        <v>1</v>
      </c>
      <c r="G219" s="182">
        <v>0</v>
      </c>
      <c r="H219" s="182">
        <v>97.74</v>
      </c>
      <c r="I219" s="182">
        <f>ROUND(F219*(G219+H219),2)</f>
        <v>97.74</v>
      </c>
      <c r="J219" s="180">
        <f>ROUND(F219*(N219),2)</f>
        <v>97.74</v>
      </c>
      <c r="K219" s="183">
        <f>ROUND(F219*(O219),2)</f>
        <v>0</v>
      </c>
      <c r="L219" s="183">
        <f>ROUND(F219*(G219),2)</f>
        <v>0</v>
      </c>
      <c r="M219" s="183">
        <f>ROUND(F219*(H219),2)</f>
        <v>97.74</v>
      </c>
      <c r="N219" s="183">
        <v>97.74</v>
      </c>
      <c r="O219" s="183"/>
      <c r="P219" s="187">
        <v>1.0600000000000002E-3</v>
      </c>
      <c r="Q219" s="187"/>
      <c r="R219" s="187">
        <v>1.0600000000000002E-3</v>
      </c>
      <c r="S219" s="183">
        <f>ROUND(F219*(P219),3)</f>
        <v>1E-3</v>
      </c>
      <c r="T219" s="184"/>
      <c r="U219" s="184"/>
      <c r="V219" s="187"/>
      <c r="Z219">
        <v>0</v>
      </c>
    </row>
    <row r="220" spans="1:26" ht="35.1" customHeight="1" x14ac:dyDescent="0.25">
      <c r="A220" s="193"/>
      <c r="B220" s="188" t="s">
        <v>146</v>
      </c>
      <c r="C220" s="194" t="s">
        <v>481</v>
      </c>
      <c r="D220" s="188" t="s">
        <v>482</v>
      </c>
      <c r="E220" s="188" t="s">
        <v>158</v>
      </c>
      <c r="F220" s="189">
        <v>1</v>
      </c>
      <c r="G220" s="190">
        <v>0</v>
      </c>
      <c r="H220" s="190">
        <v>1093.55</v>
      </c>
      <c r="I220" s="190">
        <f>ROUND(F220*(G220+H220),2)</f>
        <v>1093.55</v>
      </c>
      <c r="J220" s="188">
        <f>ROUND(F220*(N220),2)</f>
        <v>1093.55</v>
      </c>
      <c r="K220" s="191">
        <f>ROUND(F220*(O220),2)</f>
        <v>0</v>
      </c>
      <c r="L220" s="191">
        <f>ROUND(F220*(G220),2)</f>
        <v>0</v>
      </c>
      <c r="M220" s="191">
        <f>ROUND(F220*(H220),2)</f>
        <v>1093.55</v>
      </c>
      <c r="N220" s="191">
        <v>1093.55</v>
      </c>
      <c r="O220" s="191"/>
      <c r="P220" s="195"/>
      <c r="Q220" s="195"/>
      <c r="R220" s="195"/>
      <c r="S220" s="191">
        <f>ROUND(F220*(P220),3)</f>
        <v>0</v>
      </c>
      <c r="T220" s="192"/>
      <c r="U220" s="192"/>
      <c r="V220" s="195"/>
      <c r="Z220">
        <v>0</v>
      </c>
    </row>
    <row r="221" spans="1:26" ht="35.1" customHeight="1" x14ac:dyDescent="0.25">
      <c r="A221" s="185"/>
      <c r="B221" s="180" t="s">
        <v>466</v>
      </c>
      <c r="C221" s="186" t="s">
        <v>483</v>
      </c>
      <c r="D221" s="180" t="s">
        <v>484</v>
      </c>
      <c r="E221" s="180" t="s">
        <v>158</v>
      </c>
      <c r="F221" s="181">
        <v>22</v>
      </c>
      <c r="G221" s="182">
        <v>0</v>
      </c>
      <c r="H221" s="182">
        <v>8.1300000000000008</v>
      </c>
      <c r="I221" s="182">
        <f>ROUND(F221*(G221+H221),2)</f>
        <v>178.86</v>
      </c>
      <c r="J221" s="180">
        <f>ROUND(F221*(N221),2)</f>
        <v>178.86</v>
      </c>
      <c r="K221" s="183">
        <f>ROUND(F221*(O221),2)</f>
        <v>0</v>
      </c>
      <c r="L221" s="183">
        <f>ROUND(F221*(G221),2)</f>
        <v>0</v>
      </c>
      <c r="M221" s="183">
        <f>ROUND(F221*(H221),2)</f>
        <v>178.86</v>
      </c>
      <c r="N221" s="183">
        <v>8.1300000000000008</v>
      </c>
      <c r="O221" s="183"/>
      <c r="P221" s="187">
        <v>1E-4</v>
      </c>
      <c r="Q221" s="187"/>
      <c r="R221" s="187">
        <v>1E-4</v>
      </c>
      <c r="S221" s="183">
        <f>ROUND(F221*(P221),3)</f>
        <v>2E-3</v>
      </c>
      <c r="T221" s="184"/>
      <c r="U221" s="184"/>
      <c r="V221" s="187"/>
      <c r="Z221">
        <v>0</v>
      </c>
    </row>
    <row r="222" spans="1:26" ht="35.1" customHeight="1" x14ac:dyDescent="0.25">
      <c r="A222" s="185"/>
      <c r="B222" s="180" t="s">
        <v>121</v>
      </c>
      <c r="C222" s="186" t="s">
        <v>485</v>
      </c>
      <c r="D222" s="180" t="s">
        <v>486</v>
      </c>
      <c r="E222" s="180" t="s">
        <v>465</v>
      </c>
      <c r="F222" s="181">
        <v>7</v>
      </c>
      <c r="G222" s="182">
        <v>0</v>
      </c>
      <c r="H222" s="182">
        <v>10.35</v>
      </c>
      <c r="I222" s="182">
        <f>ROUND(F222*(G222+H222),2)</f>
        <v>72.45</v>
      </c>
      <c r="J222" s="180">
        <f>ROUND(F222*(N222),2)</f>
        <v>72.45</v>
      </c>
      <c r="K222" s="183">
        <f>ROUND(F222*(O222),2)</f>
        <v>0</v>
      </c>
      <c r="L222" s="183">
        <f>ROUND(F222*(G222),2)</f>
        <v>0</v>
      </c>
      <c r="M222" s="183">
        <f>ROUND(F222*(H222),2)</f>
        <v>72.45</v>
      </c>
      <c r="N222" s="183">
        <v>10.35</v>
      </c>
      <c r="O222" s="183"/>
      <c r="P222" s="187"/>
      <c r="Q222" s="187"/>
      <c r="R222" s="187"/>
      <c r="S222" s="183">
        <f>ROUND(F222*(P222),3)</f>
        <v>0</v>
      </c>
      <c r="T222" s="184"/>
      <c r="U222" s="184"/>
      <c r="V222" s="187"/>
      <c r="Z222">
        <v>0</v>
      </c>
    </row>
    <row r="223" spans="1:26" ht="35.1" customHeight="1" x14ac:dyDescent="0.25">
      <c r="A223" s="185"/>
      <c r="B223" s="180" t="s">
        <v>121</v>
      </c>
      <c r="C223" s="186" t="s">
        <v>487</v>
      </c>
      <c r="D223" s="180" t="s">
        <v>488</v>
      </c>
      <c r="E223" s="180" t="s">
        <v>158</v>
      </c>
      <c r="F223" s="181">
        <v>4</v>
      </c>
      <c r="G223" s="182">
        <v>0</v>
      </c>
      <c r="H223" s="182">
        <v>8.1300000000000008</v>
      </c>
      <c r="I223" s="182">
        <f>ROUND(F223*(G223+H223),2)</f>
        <v>32.520000000000003</v>
      </c>
      <c r="J223" s="180">
        <f>ROUND(F223*(N223),2)</f>
        <v>32.520000000000003</v>
      </c>
      <c r="K223" s="183">
        <f>ROUND(F223*(O223),2)</f>
        <v>0</v>
      </c>
      <c r="L223" s="183">
        <f>ROUND(F223*(G223),2)</f>
        <v>0</v>
      </c>
      <c r="M223" s="183">
        <f>ROUND(F223*(H223),2)</f>
        <v>32.520000000000003</v>
      </c>
      <c r="N223" s="183">
        <v>8.1300000000000008</v>
      </c>
      <c r="O223" s="183"/>
      <c r="P223" s="187"/>
      <c r="Q223" s="187"/>
      <c r="R223" s="187"/>
      <c r="S223" s="183">
        <f>ROUND(F223*(P223),3)</f>
        <v>0</v>
      </c>
      <c r="T223" s="184"/>
      <c r="U223" s="184"/>
      <c r="V223" s="187"/>
      <c r="Z223">
        <v>0</v>
      </c>
    </row>
    <row r="224" spans="1:26" ht="35.1" customHeight="1" x14ac:dyDescent="0.25">
      <c r="A224" s="185"/>
      <c r="B224" s="180" t="s">
        <v>121</v>
      </c>
      <c r="C224" s="186" t="s">
        <v>489</v>
      </c>
      <c r="D224" s="180" t="s">
        <v>490</v>
      </c>
      <c r="E224" s="180" t="s">
        <v>158</v>
      </c>
      <c r="F224" s="181">
        <v>5</v>
      </c>
      <c r="G224" s="182">
        <v>0</v>
      </c>
      <c r="H224" s="182">
        <v>10.26</v>
      </c>
      <c r="I224" s="182">
        <f>ROUND(F224*(G224+H224),2)</f>
        <v>51.3</v>
      </c>
      <c r="J224" s="180">
        <f>ROUND(F224*(N224),2)</f>
        <v>51.3</v>
      </c>
      <c r="K224" s="183">
        <f>ROUND(F224*(O224),2)</f>
        <v>0</v>
      </c>
      <c r="L224" s="183">
        <f>ROUND(F224*(G224),2)</f>
        <v>0</v>
      </c>
      <c r="M224" s="183">
        <f>ROUND(F224*(H224),2)</f>
        <v>51.3</v>
      </c>
      <c r="N224" s="183">
        <v>10.26</v>
      </c>
      <c r="O224" s="183"/>
      <c r="P224" s="187"/>
      <c r="Q224" s="187"/>
      <c r="R224" s="187"/>
      <c r="S224" s="183">
        <f>ROUND(F224*(P224),3)</f>
        <v>0</v>
      </c>
      <c r="T224" s="184"/>
      <c r="U224" s="184"/>
      <c r="V224" s="187"/>
      <c r="Z224">
        <v>0</v>
      </c>
    </row>
    <row r="225" spans="1:26" ht="35.1" customHeight="1" x14ac:dyDescent="0.25">
      <c r="A225" s="193"/>
      <c r="B225" s="188" t="s">
        <v>146</v>
      </c>
      <c r="C225" s="194" t="s">
        <v>491</v>
      </c>
      <c r="D225" s="188" t="s">
        <v>492</v>
      </c>
      <c r="E225" s="188" t="s">
        <v>158</v>
      </c>
      <c r="F225" s="189">
        <v>5</v>
      </c>
      <c r="G225" s="190">
        <v>0</v>
      </c>
      <c r="H225" s="190">
        <v>100.65</v>
      </c>
      <c r="I225" s="190">
        <f>ROUND(F225*(G225+H225),2)</f>
        <v>503.25</v>
      </c>
      <c r="J225" s="188">
        <f>ROUND(F225*(N225),2)</f>
        <v>503.25</v>
      </c>
      <c r="K225" s="191">
        <f>ROUND(F225*(O225),2)</f>
        <v>0</v>
      </c>
      <c r="L225" s="191">
        <f>ROUND(F225*(G225),2)</f>
        <v>0</v>
      </c>
      <c r="M225" s="191">
        <f>ROUND(F225*(H225),2)</f>
        <v>503.25</v>
      </c>
      <c r="N225" s="191">
        <v>100.65</v>
      </c>
      <c r="O225" s="191"/>
      <c r="P225" s="195"/>
      <c r="Q225" s="195"/>
      <c r="R225" s="195"/>
      <c r="S225" s="191">
        <f>ROUND(F225*(P225),3)</f>
        <v>0</v>
      </c>
      <c r="T225" s="192"/>
      <c r="U225" s="192"/>
      <c r="V225" s="195"/>
      <c r="Z225">
        <v>0</v>
      </c>
    </row>
    <row r="226" spans="1:26" ht="35.1" customHeight="1" x14ac:dyDescent="0.25">
      <c r="A226" s="185"/>
      <c r="B226" s="180" t="s">
        <v>466</v>
      </c>
      <c r="C226" s="186" t="s">
        <v>493</v>
      </c>
      <c r="D226" s="180" t="s">
        <v>494</v>
      </c>
      <c r="E226" s="180" t="s">
        <v>353</v>
      </c>
      <c r="F226" s="181">
        <v>167.495</v>
      </c>
      <c r="G226" s="197">
        <v>0</v>
      </c>
      <c r="H226" s="197">
        <v>0.2903229947911059</v>
      </c>
      <c r="I226" s="197">
        <f>ROUND(F226*(G226+H226),2)</f>
        <v>48.63</v>
      </c>
      <c r="J226" s="180">
        <f>ROUND(F226*(N226),2)</f>
        <v>48.63</v>
      </c>
      <c r="K226" s="183">
        <f>ROUND(F226*(O226),2)</f>
        <v>0</v>
      </c>
      <c r="L226" s="183">
        <f>ROUND(F226*(G226),2)</f>
        <v>0</v>
      </c>
      <c r="M226" s="183">
        <f>ROUND(F226*(H226),2)</f>
        <v>48.63</v>
      </c>
      <c r="N226" s="183">
        <v>0.2903229947911059</v>
      </c>
      <c r="O226" s="183"/>
      <c r="P226" s="187"/>
      <c r="Q226" s="187"/>
      <c r="R226" s="187"/>
      <c r="S226" s="183">
        <f>ROUND(F226*(P226),3)</f>
        <v>0</v>
      </c>
      <c r="T226" s="184"/>
      <c r="U226" s="184"/>
      <c r="V226" s="187"/>
      <c r="Z226">
        <v>0</v>
      </c>
    </row>
    <row r="227" spans="1:26" x14ac:dyDescent="0.25">
      <c r="A227" s="161"/>
      <c r="B227" s="161"/>
      <c r="C227" s="179">
        <v>725</v>
      </c>
      <c r="D227" s="179" t="s">
        <v>88</v>
      </c>
      <c r="E227" s="161"/>
      <c r="F227" s="178"/>
      <c r="G227" s="164">
        <f>ROUND((SUM(L211:L226))/1,2)</f>
        <v>0</v>
      </c>
      <c r="H227" s="164">
        <f>ROUND((SUM(M211:M226))/1,2)</f>
        <v>3980.37</v>
      </c>
      <c r="I227" s="164">
        <f>ROUND((SUM(I211:I226))/1,2)</f>
        <v>3980.37</v>
      </c>
      <c r="J227" s="161"/>
      <c r="K227" s="161"/>
      <c r="L227" s="161">
        <f>ROUND((SUM(L211:L226))/1,2)</f>
        <v>0</v>
      </c>
      <c r="M227" s="161">
        <f>ROUND((SUM(M211:M226))/1,2)</f>
        <v>3980.37</v>
      </c>
      <c r="N227" s="161"/>
      <c r="O227" s="161"/>
      <c r="P227" s="196"/>
      <c r="Q227" s="161"/>
      <c r="R227" s="161"/>
      <c r="S227" s="196">
        <f>ROUND((SUM(S211:S226))/1,2)</f>
        <v>0.02</v>
      </c>
      <c r="T227" s="158"/>
      <c r="U227" s="158"/>
      <c r="V227" s="2">
        <f>ROUND((SUM(V211:V226))/1,2)</f>
        <v>0</v>
      </c>
      <c r="W227" s="158"/>
      <c r="X227" s="158"/>
      <c r="Y227" s="158"/>
      <c r="Z227" s="158"/>
    </row>
    <row r="228" spans="1:26" x14ac:dyDescent="0.25">
      <c r="A228" s="1"/>
      <c r="B228" s="1"/>
      <c r="C228" s="1"/>
      <c r="D228" s="1"/>
      <c r="E228" s="1"/>
      <c r="F228" s="174"/>
      <c r="G228" s="154"/>
      <c r="H228" s="154"/>
      <c r="I228" s="154"/>
      <c r="J228" s="1"/>
      <c r="K228" s="1"/>
      <c r="L228" s="1"/>
      <c r="M228" s="1"/>
      <c r="N228" s="1"/>
      <c r="O228" s="1"/>
      <c r="P228" s="1"/>
      <c r="Q228" s="1"/>
      <c r="R228" s="1"/>
      <c r="S228" s="1"/>
      <c r="V228" s="1"/>
    </row>
    <row r="229" spans="1:26" x14ac:dyDescent="0.25">
      <c r="A229" s="161"/>
      <c r="B229" s="161"/>
      <c r="C229" s="179">
        <v>731</v>
      </c>
      <c r="D229" s="179" t="s">
        <v>89</v>
      </c>
      <c r="E229" s="161"/>
      <c r="F229" s="178"/>
      <c r="G229" s="162"/>
      <c r="H229" s="162"/>
      <c r="I229" s="162"/>
      <c r="J229" s="161"/>
      <c r="K229" s="161"/>
      <c r="L229" s="161"/>
      <c r="M229" s="161"/>
      <c r="N229" s="161"/>
      <c r="O229" s="161"/>
      <c r="P229" s="161"/>
      <c r="Q229" s="161"/>
      <c r="R229" s="161"/>
      <c r="S229" s="161"/>
      <c r="T229" s="158"/>
      <c r="U229" s="158"/>
      <c r="V229" s="161"/>
      <c r="W229" s="158"/>
      <c r="X229" s="158"/>
      <c r="Y229" s="158"/>
      <c r="Z229" s="158"/>
    </row>
    <row r="230" spans="1:26" ht="35.1" customHeight="1" x14ac:dyDescent="0.25">
      <c r="A230" s="185"/>
      <c r="B230" s="180" t="s">
        <v>121</v>
      </c>
      <c r="C230" s="186" t="s">
        <v>495</v>
      </c>
      <c r="D230" s="180" t="s">
        <v>496</v>
      </c>
      <c r="E230" s="180" t="s">
        <v>465</v>
      </c>
      <c r="F230" s="181">
        <v>1</v>
      </c>
      <c r="G230" s="182">
        <v>0</v>
      </c>
      <c r="H230" s="182">
        <v>131.61000000000001</v>
      </c>
      <c r="I230" s="182">
        <f>ROUND(F230*(G230+H230),2)</f>
        <v>131.61000000000001</v>
      </c>
      <c r="J230" s="180">
        <f>ROUND(F230*(N230),2)</f>
        <v>131.61000000000001</v>
      </c>
      <c r="K230" s="183">
        <f>ROUND(F230*(O230),2)</f>
        <v>0</v>
      </c>
      <c r="L230" s="183">
        <f>ROUND(F230*(G230),2)</f>
        <v>0</v>
      </c>
      <c r="M230" s="183">
        <f>ROUND(F230*(H230),2)</f>
        <v>131.61000000000001</v>
      </c>
      <c r="N230" s="183">
        <v>131.61000000000001</v>
      </c>
      <c r="O230" s="183"/>
      <c r="P230" s="187"/>
      <c r="Q230" s="187"/>
      <c r="R230" s="187"/>
      <c r="S230" s="183">
        <f>ROUND(F230*(P230),3)</f>
        <v>0</v>
      </c>
      <c r="T230" s="184"/>
      <c r="U230" s="184"/>
      <c r="V230" s="187"/>
      <c r="Z230">
        <v>0</v>
      </c>
    </row>
    <row r="231" spans="1:26" ht="35.1" customHeight="1" x14ac:dyDescent="0.25">
      <c r="A231" s="185"/>
      <c r="B231" s="180" t="s">
        <v>121</v>
      </c>
      <c r="C231" s="186" t="s">
        <v>497</v>
      </c>
      <c r="D231" s="180" t="s">
        <v>498</v>
      </c>
      <c r="E231" s="180" t="s">
        <v>465</v>
      </c>
      <c r="F231" s="181">
        <v>1</v>
      </c>
      <c r="G231" s="182">
        <v>0</v>
      </c>
      <c r="H231" s="182">
        <v>106.45</v>
      </c>
      <c r="I231" s="182">
        <f>ROUND(F231*(G231+H231),2)</f>
        <v>106.45</v>
      </c>
      <c r="J231" s="180">
        <f>ROUND(F231*(N231),2)</f>
        <v>106.45</v>
      </c>
      <c r="K231" s="183">
        <f>ROUND(F231*(O231),2)</f>
        <v>0</v>
      </c>
      <c r="L231" s="183">
        <f>ROUND(F231*(G231),2)</f>
        <v>0</v>
      </c>
      <c r="M231" s="183">
        <f>ROUND(F231*(H231),2)</f>
        <v>106.45</v>
      </c>
      <c r="N231" s="183">
        <v>106.45</v>
      </c>
      <c r="O231" s="183"/>
      <c r="P231" s="187"/>
      <c r="Q231" s="187"/>
      <c r="R231" s="187"/>
      <c r="S231" s="183">
        <f>ROUND(F231*(P231),3)</f>
        <v>0</v>
      </c>
      <c r="T231" s="184"/>
      <c r="U231" s="184"/>
      <c r="V231" s="187"/>
      <c r="Z231">
        <v>0</v>
      </c>
    </row>
    <row r="232" spans="1:26" ht="35.1" customHeight="1" x14ac:dyDescent="0.25">
      <c r="A232" s="185"/>
      <c r="B232" s="180" t="s">
        <v>499</v>
      </c>
      <c r="C232" s="186" t="s">
        <v>500</v>
      </c>
      <c r="D232" s="180" t="s">
        <v>501</v>
      </c>
      <c r="E232" s="180" t="s">
        <v>171</v>
      </c>
      <c r="F232" s="181">
        <v>6</v>
      </c>
      <c r="G232" s="182">
        <v>0</v>
      </c>
      <c r="H232" s="182">
        <v>2.4</v>
      </c>
      <c r="I232" s="182">
        <f>ROUND(F232*(G232+H232),2)</f>
        <v>14.4</v>
      </c>
      <c r="J232" s="180">
        <f>ROUND(F232*(N232),2)</f>
        <v>14.4</v>
      </c>
      <c r="K232" s="183">
        <f>ROUND(F232*(O232),2)</f>
        <v>0</v>
      </c>
      <c r="L232" s="183">
        <f>ROUND(F232*(G232),2)</f>
        <v>0</v>
      </c>
      <c r="M232" s="183">
        <f>ROUND(F232*(H232),2)</f>
        <v>14.4</v>
      </c>
      <c r="N232" s="183">
        <v>2.4</v>
      </c>
      <c r="O232" s="183"/>
      <c r="P232" s="187">
        <v>5.4000000000000012E-4</v>
      </c>
      <c r="Q232" s="187"/>
      <c r="R232" s="187">
        <v>5.4000000000000012E-4</v>
      </c>
      <c r="S232" s="183">
        <f>ROUND(F232*(P232),3)</f>
        <v>3.0000000000000001E-3</v>
      </c>
      <c r="T232" s="184"/>
      <c r="U232" s="184"/>
      <c r="V232" s="187"/>
      <c r="Z232">
        <v>0</v>
      </c>
    </row>
    <row r="233" spans="1:26" ht="35.1" customHeight="1" x14ac:dyDescent="0.25">
      <c r="A233" s="185"/>
      <c r="B233" s="180" t="s">
        <v>499</v>
      </c>
      <c r="C233" s="186" t="s">
        <v>502</v>
      </c>
      <c r="D233" s="180" t="s">
        <v>503</v>
      </c>
      <c r="E233" s="180" t="s">
        <v>353</v>
      </c>
      <c r="F233" s="181">
        <v>59.054000000000002</v>
      </c>
      <c r="G233" s="197">
        <v>0</v>
      </c>
      <c r="H233" s="197">
        <v>3.8709732638814125</v>
      </c>
      <c r="I233" s="197">
        <f>ROUND(F233*(G233+H233),2)</f>
        <v>228.6</v>
      </c>
      <c r="J233" s="180">
        <f>ROUND(F233*(N233),2)</f>
        <v>228.6</v>
      </c>
      <c r="K233" s="183">
        <f>ROUND(F233*(O233),2)</f>
        <v>0</v>
      </c>
      <c r="L233" s="183">
        <f>ROUND(F233*(G233),2)</f>
        <v>0</v>
      </c>
      <c r="M233" s="183">
        <f>ROUND(F233*(H233),2)</f>
        <v>228.6</v>
      </c>
      <c r="N233" s="183">
        <v>3.8709732638814125</v>
      </c>
      <c r="O233" s="183"/>
      <c r="P233" s="187"/>
      <c r="Q233" s="187"/>
      <c r="R233" s="187"/>
      <c r="S233" s="183">
        <f>ROUND(F233*(P233),3)</f>
        <v>0</v>
      </c>
      <c r="T233" s="184"/>
      <c r="U233" s="184"/>
      <c r="V233" s="187"/>
      <c r="Z233">
        <v>0</v>
      </c>
    </row>
    <row r="234" spans="1:26" x14ac:dyDescent="0.25">
      <c r="A234" s="161"/>
      <c r="B234" s="161"/>
      <c r="C234" s="179">
        <v>731</v>
      </c>
      <c r="D234" s="179" t="s">
        <v>89</v>
      </c>
      <c r="E234" s="161"/>
      <c r="F234" s="178"/>
      <c r="G234" s="164">
        <f>ROUND((SUM(L229:L233))/1,2)</f>
        <v>0</v>
      </c>
      <c r="H234" s="164">
        <f>ROUND((SUM(M229:M233))/1,2)</f>
        <v>481.06</v>
      </c>
      <c r="I234" s="164">
        <f>ROUND((SUM(I229:I233))/1,2)</f>
        <v>481.06</v>
      </c>
      <c r="J234" s="161"/>
      <c r="K234" s="161"/>
      <c r="L234" s="161">
        <f>ROUND((SUM(L229:L233))/1,2)</f>
        <v>0</v>
      </c>
      <c r="M234" s="161">
        <f>ROUND((SUM(M229:M233))/1,2)</f>
        <v>481.06</v>
      </c>
      <c r="N234" s="161"/>
      <c r="O234" s="161"/>
      <c r="P234" s="196"/>
      <c r="Q234" s="161"/>
      <c r="R234" s="161"/>
      <c r="S234" s="196">
        <f>ROUND((SUM(S229:S233))/1,2)</f>
        <v>0</v>
      </c>
      <c r="T234" s="158"/>
      <c r="U234" s="158"/>
      <c r="V234" s="2">
        <f>ROUND((SUM(V229:V233))/1,2)</f>
        <v>0</v>
      </c>
      <c r="W234" s="158"/>
      <c r="X234" s="158"/>
      <c r="Y234" s="158"/>
      <c r="Z234" s="158"/>
    </row>
    <row r="235" spans="1:26" x14ac:dyDescent="0.25">
      <c r="A235" s="1"/>
      <c r="B235" s="1"/>
      <c r="C235" s="1"/>
      <c r="D235" s="1"/>
      <c r="E235" s="1"/>
      <c r="F235" s="174"/>
      <c r="G235" s="154"/>
      <c r="H235" s="154"/>
      <c r="I235" s="154"/>
      <c r="J235" s="1"/>
      <c r="K235" s="1"/>
      <c r="L235" s="1"/>
      <c r="M235" s="1"/>
      <c r="N235" s="1"/>
      <c r="O235" s="1"/>
      <c r="P235" s="1"/>
      <c r="Q235" s="1"/>
      <c r="R235" s="1"/>
      <c r="S235" s="1"/>
      <c r="V235" s="1"/>
    </row>
    <row r="236" spans="1:26" x14ac:dyDescent="0.25">
      <c r="A236" s="161"/>
      <c r="B236" s="161"/>
      <c r="C236" s="179">
        <v>732</v>
      </c>
      <c r="D236" s="179" t="s">
        <v>90</v>
      </c>
      <c r="E236" s="161"/>
      <c r="F236" s="178"/>
      <c r="G236" s="162"/>
      <c r="H236" s="162"/>
      <c r="I236" s="162"/>
      <c r="J236" s="161"/>
      <c r="K236" s="161"/>
      <c r="L236" s="161"/>
      <c r="M236" s="161"/>
      <c r="N236" s="161"/>
      <c r="O236" s="161"/>
      <c r="P236" s="161"/>
      <c r="Q236" s="161"/>
      <c r="R236" s="161"/>
      <c r="S236" s="161"/>
      <c r="T236" s="158"/>
      <c r="U236" s="158"/>
      <c r="V236" s="161"/>
      <c r="W236" s="158"/>
      <c r="X236" s="158"/>
      <c r="Y236" s="158"/>
      <c r="Z236" s="158"/>
    </row>
    <row r="237" spans="1:26" ht="35.1" customHeight="1" x14ac:dyDescent="0.25">
      <c r="A237" s="185"/>
      <c r="B237" s="180" t="s">
        <v>121</v>
      </c>
      <c r="C237" s="186" t="s">
        <v>504</v>
      </c>
      <c r="D237" s="180" t="s">
        <v>505</v>
      </c>
      <c r="E237" s="180" t="s">
        <v>506</v>
      </c>
      <c r="F237" s="181">
        <v>1</v>
      </c>
      <c r="G237" s="182">
        <v>0</v>
      </c>
      <c r="H237" s="182">
        <v>182.9</v>
      </c>
      <c r="I237" s="182">
        <f>ROUND(F237*(G237+H237),2)</f>
        <v>182.9</v>
      </c>
      <c r="J237" s="180">
        <f>ROUND(F237*(N237),2)</f>
        <v>182.9</v>
      </c>
      <c r="K237" s="183">
        <f>ROUND(F237*(O237),2)</f>
        <v>0</v>
      </c>
      <c r="L237" s="183">
        <f>ROUND(F237*(G237),2)</f>
        <v>0</v>
      </c>
      <c r="M237" s="183">
        <f>ROUND(F237*(H237),2)</f>
        <v>182.9</v>
      </c>
      <c r="N237" s="183">
        <v>182.9</v>
      </c>
      <c r="O237" s="183"/>
      <c r="P237" s="187"/>
      <c r="Q237" s="187"/>
      <c r="R237" s="187"/>
      <c r="S237" s="183">
        <f>ROUND(F237*(P237),3)</f>
        <v>0</v>
      </c>
      <c r="T237" s="184"/>
      <c r="U237" s="184"/>
      <c r="V237" s="187"/>
      <c r="Z237">
        <v>0</v>
      </c>
    </row>
    <row r="238" spans="1:26" ht="35.1" customHeight="1" x14ac:dyDescent="0.25">
      <c r="A238" s="185"/>
      <c r="B238" s="180" t="s">
        <v>507</v>
      </c>
      <c r="C238" s="186" t="s">
        <v>508</v>
      </c>
      <c r="D238" s="180" t="s">
        <v>509</v>
      </c>
      <c r="E238" s="180" t="s">
        <v>506</v>
      </c>
      <c r="F238" s="181">
        <v>1</v>
      </c>
      <c r="G238" s="182">
        <v>0</v>
      </c>
      <c r="H238" s="182">
        <v>247.74</v>
      </c>
      <c r="I238" s="182">
        <f>ROUND(F238*(G238+H238),2)</f>
        <v>247.74</v>
      </c>
      <c r="J238" s="180">
        <f>ROUND(F238*(N238),2)</f>
        <v>247.74</v>
      </c>
      <c r="K238" s="183">
        <f>ROUND(F238*(O238),2)</f>
        <v>0</v>
      </c>
      <c r="L238" s="183">
        <f>ROUND(F238*(G238),2)</f>
        <v>0</v>
      </c>
      <c r="M238" s="183">
        <f>ROUND(F238*(H238),2)</f>
        <v>247.74</v>
      </c>
      <c r="N238" s="183">
        <v>247.74</v>
      </c>
      <c r="O238" s="183"/>
      <c r="P238" s="187">
        <v>3.4000000000000008E-4</v>
      </c>
      <c r="Q238" s="187"/>
      <c r="R238" s="187">
        <v>3.4000000000000008E-4</v>
      </c>
      <c r="S238" s="183">
        <f>ROUND(F238*(P238),3)</f>
        <v>0</v>
      </c>
      <c r="T238" s="184"/>
      <c r="U238" s="184"/>
      <c r="V238" s="187"/>
      <c r="Z238">
        <v>0</v>
      </c>
    </row>
    <row r="239" spans="1:26" ht="35.1" customHeight="1" x14ac:dyDescent="0.25">
      <c r="A239" s="185"/>
      <c r="B239" s="180" t="s">
        <v>121</v>
      </c>
      <c r="C239" s="186" t="s">
        <v>510</v>
      </c>
      <c r="D239" s="180" t="s">
        <v>511</v>
      </c>
      <c r="E239" s="180" t="s">
        <v>506</v>
      </c>
      <c r="F239" s="181">
        <v>2</v>
      </c>
      <c r="G239" s="182">
        <v>0</v>
      </c>
      <c r="H239" s="182">
        <v>343.55</v>
      </c>
      <c r="I239" s="182">
        <f>ROUND(F239*(G239+H239),2)</f>
        <v>687.1</v>
      </c>
      <c r="J239" s="180">
        <f>ROUND(F239*(N239),2)</f>
        <v>687.1</v>
      </c>
      <c r="K239" s="183">
        <f>ROUND(F239*(O239),2)</f>
        <v>0</v>
      </c>
      <c r="L239" s="183">
        <f>ROUND(F239*(G239),2)</f>
        <v>0</v>
      </c>
      <c r="M239" s="183">
        <f>ROUND(F239*(H239),2)</f>
        <v>687.1</v>
      </c>
      <c r="N239" s="183">
        <v>343.55</v>
      </c>
      <c r="O239" s="183"/>
      <c r="P239" s="187"/>
      <c r="Q239" s="187"/>
      <c r="R239" s="187"/>
      <c r="S239" s="183">
        <f>ROUND(F239*(P239),3)</f>
        <v>0</v>
      </c>
      <c r="T239" s="184"/>
      <c r="U239" s="184"/>
      <c r="V239" s="187"/>
      <c r="Z239">
        <v>0</v>
      </c>
    </row>
    <row r="240" spans="1:26" ht="35.1" customHeight="1" x14ac:dyDescent="0.25">
      <c r="A240" s="185"/>
      <c r="B240" s="180" t="s">
        <v>121</v>
      </c>
      <c r="C240" s="186" t="s">
        <v>512</v>
      </c>
      <c r="D240" s="180" t="s">
        <v>513</v>
      </c>
      <c r="E240" s="180" t="s">
        <v>465</v>
      </c>
      <c r="F240" s="181">
        <v>1</v>
      </c>
      <c r="G240" s="182">
        <v>0</v>
      </c>
      <c r="H240" s="182">
        <v>774.19</v>
      </c>
      <c r="I240" s="182">
        <f>ROUND(F240*(G240+H240),2)</f>
        <v>774.19</v>
      </c>
      <c r="J240" s="180">
        <f>ROUND(F240*(N240),2)</f>
        <v>774.19</v>
      </c>
      <c r="K240" s="183">
        <f>ROUND(F240*(O240),2)</f>
        <v>0</v>
      </c>
      <c r="L240" s="183">
        <f>ROUND(F240*(G240),2)</f>
        <v>0</v>
      </c>
      <c r="M240" s="183">
        <f>ROUND(F240*(H240),2)</f>
        <v>774.19</v>
      </c>
      <c r="N240" s="183">
        <v>774.19</v>
      </c>
      <c r="O240" s="183"/>
      <c r="P240" s="187"/>
      <c r="Q240" s="187"/>
      <c r="R240" s="187"/>
      <c r="S240" s="183">
        <f>ROUND(F240*(P240),3)</f>
        <v>0</v>
      </c>
      <c r="T240" s="184"/>
      <c r="U240" s="184"/>
      <c r="V240" s="187"/>
      <c r="Z240">
        <v>0</v>
      </c>
    </row>
    <row r="241" spans="1:26" ht="35.1" customHeight="1" x14ac:dyDescent="0.25">
      <c r="A241" s="185"/>
      <c r="B241" s="180" t="s">
        <v>514</v>
      </c>
      <c r="C241" s="186" t="s">
        <v>515</v>
      </c>
      <c r="D241" s="180" t="s">
        <v>516</v>
      </c>
      <c r="E241" s="180" t="s">
        <v>353</v>
      </c>
      <c r="F241" s="181">
        <v>19.55</v>
      </c>
      <c r="G241" s="197">
        <v>0</v>
      </c>
      <c r="H241" s="197">
        <v>1.2580663107614591</v>
      </c>
      <c r="I241" s="197">
        <f>ROUND(F241*(G241+H241),2)</f>
        <v>24.6</v>
      </c>
      <c r="J241" s="180">
        <f>ROUND(F241*(N241),2)</f>
        <v>24.6</v>
      </c>
      <c r="K241" s="183">
        <f>ROUND(F241*(O241),2)</f>
        <v>0</v>
      </c>
      <c r="L241" s="183">
        <f>ROUND(F241*(G241),2)</f>
        <v>0</v>
      </c>
      <c r="M241" s="183">
        <f>ROUND(F241*(H241),2)</f>
        <v>24.6</v>
      </c>
      <c r="N241" s="183">
        <v>1.2580663107614591</v>
      </c>
      <c r="O241" s="183"/>
      <c r="P241" s="187"/>
      <c r="Q241" s="187"/>
      <c r="R241" s="187"/>
      <c r="S241" s="183">
        <f>ROUND(F241*(P241),3)</f>
        <v>0</v>
      </c>
      <c r="T241" s="184"/>
      <c r="U241" s="184"/>
      <c r="V241" s="187"/>
      <c r="Z241">
        <v>0</v>
      </c>
    </row>
    <row r="242" spans="1:26" x14ac:dyDescent="0.25">
      <c r="A242" s="161"/>
      <c r="B242" s="161"/>
      <c r="C242" s="179">
        <v>732</v>
      </c>
      <c r="D242" s="179" t="s">
        <v>90</v>
      </c>
      <c r="E242" s="161"/>
      <c r="F242" s="178"/>
      <c r="G242" s="164">
        <f>ROUND((SUM(L236:L241))/1,2)</f>
        <v>0</v>
      </c>
      <c r="H242" s="164">
        <f>ROUND((SUM(M236:M241))/1,2)</f>
        <v>1916.53</v>
      </c>
      <c r="I242" s="164">
        <f>ROUND((SUM(I236:I241))/1,2)</f>
        <v>1916.53</v>
      </c>
      <c r="J242" s="161"/>
      <c r="K242" s="161"/>
      <c r="L242" s="161">
        <f>ROUND((SUM(L236:L241))/1,2)</f>
        <v>0</v>
      </c>
      <c r="M242" s="161">
        <f>ROUND((SUM(M236:M241))/1,2)</f>
        <v>1916.53</v>
      </c>
      <c r="N242" s="161"/>
      <c r="O242" s="161"/>
      <c r="P242" s="196"/>
      <c r="Q242" s="161"/>
      <c r="R242" s="161"/>
      <c r="S242" s="196">
        <f>ROUND((SUM(S236:S241))/1,2)</f>
        <v>0</v>
      </c>
      <c r="T242" s="158"/>
      <c r="U242" s="158"/>
      <c r="V242" s="2">
        <f>ROUND((SUM(V236:V241))/1,2)</f>
        <v>0</v>
      </c>
      <c r="W242" s="158"/>
      <c r="X242" s="158"/>
      <c r="Y242" s="158"/>
      <c r="Z242" s="158"/>
    </row>
    <row r="243" spans="1:26" x14ac:dyDescent="0.25">
      <c r="A243" s="1"/>
      <c r="B243" s="1"/>
      <c r="C243" s="1"/>
      <c r="D243" s="1"/>
      <c r="E243" s="1"/>
      <c r="F243" s="174"/>
      <c r="G243" s="154"/>
      <c r="H243" s="154"/>
      <c r="I243" s="154"/>
      <c r="J243" s="1"/>
      <c r="K243" s="1"/>
      <c r="L243" s="1"/>
      <c r="M243" s="1"/>
      <c r="N243" s="1"/>
      <c r="O243" s="1"/>
      <c r="P243" s="1"/>
      <c r="Q243" s="1"/>
      <c r="R243" s="1"/>
      <c r="S243" s="1"/>
      <c r="V243" s="1"/>
    </row>
    <row r="244" spans="1:26" x14ac:dyDescent="0.25">
      <c r="A244" s="161"/>
      <c r="B244" s="161"/>
      <c r="C244" s="179">
        <v>733</v>
      </c>
      <c r="D244" s="179" t="s">
        <v>91</v>
      </c>
      <c r="E244" s="161"/>
      <c r="F244" s="178"/>
      <c r="G244" s="162"/>
      <c r="H244" s="162"/>
      <c r="I244" s="162"/>
      <c r="J244" s="161"/>
      <c r="K244" s="161"/>
      <c r="L244" s="161"/>
      <c r="M244" s="161"/>
      <c r="N244" s="161"/>
      <c r="O244" s="161"/>
      <c r="P244" s="161"/>
      <c r="Q244" s="161"/>
      <c r="R244" s="161"/>
      <c r="S244" s="161"/>
      <c r="T244" s="158"/>
      <c r="U244" s="158"/>
      <c r="V244" s="161"/>
      <c r="W244" s="158"/>
      <c r="X244" s="158"/>
      <c r="Y244" s="158"/>
      <c r="Z244" s="158"/>
    </row>
    <row r="245" spans="1:26" ht="35.1" customHeight="1" x14ac:dyDescent="0.25">
      <c r="A245" s="185"/>
      <c r="B245" s="180" t="s">
        <v>517</v>
      </c>
      <c r="C245" s="186" t="s">
        <v>518</v>
      </c>
      <c r="D245" s="180" t="s">
        <v>519</v>
      </c>
      <c r="E245" s="180" t="s">
        <v>171</v>
      </c>
      <c r="F245" s="181">
        <v>2.133</v>
      </c>
      <c r="G245" s="182">
        <v>0</v>
      </c>
      <c r="H245" s="182">
        <v>12.48</v>
      </c>
      <c r="I245" s="182">
        <f>ROUND(F245*(G245+H245),2)</f>
        <v>26.62</v>
      </c>
      <c r="J245" s="180">
        <f>ROUND(F245*(N245),2)</f>
        <v>26.62</v>
      </c>
      <c r="K245" s="183">
        <f>ROUND(F245*(O245),2)</f>
        <v>0</v>
      </c>
      <c r="L245" s="183">
        <f>ROUND(F245*(G245),2)</f>
        <v>0</v>
      </c>
      <c r="M245" s="183">
        <f>ROUND(F245*(H245),2)</f>
        <v>26.62</v>
      </c>
      <c r="N245" s="183">
        <v>12.48</v>
      </c>
      <c r="O245" s="183"/>
      <c r="P245" s="187">
        <v>1.8200000000000002E-3</v>
      </c>
      <c r="Q245" s="187"/>
      <c r="R245" s="187">
        <v>1.8200000000000002E-3</v>
      </c>
      <c r="S245" s="183">
        <f>ROUND(F245*(P245),3)</f>
        <v>4.0000000000000001E-3</v>
      </c>
      <c r="T245" s="184"/>
      <c r="U245" s="184"/>
      <c r="V245" s="187"/>
      <c r="Z245">
        <v>0</v>
      </c>
    </row>
    <row r="246" spans="1:26" ht="35.1" customHeight="1" x14ac:dyDescent="0.25">
      <c r="A246" s="185"/>
      <c r="B246" s="180" t="s">
        <v>517</v>
      </c>
      <c r="C246" s="186" t="s">
        <v>520</v>
      </c>
      <c r="D246" s="180" t="s">
        <v>521</v>
      </c>
      <c r="E246" s="180" t="s">
        <v>171</v>
      </c>
      <c r="F246" s="181">
        <v>6</v>
      </c>
      <c r="G246" s="182">
        <v>0</v>
      </c>
      <c r="H246" s="182">
        <v>14.32</v>
      </c>
      <c r="I246" s="182">
        <f>ROUND(F246*(G246+H246),2)</f>
        <v>85.92</v>
      </c>
      <c r="J246" s="180">
        <f>ROUND(F246*(N246),2)</f>
        <v>85.92</v>
      </c>
      <c r="K246" s="183">
        <f>ROUND(F246*(O246),2)</f>
        <v>0</v>
      </c>
      <c r="L246" s="183">
        <f>ROUND(F246*(G246),2)</f>
        <v>0</v>
      </c>
      <c r="M246" s="183">
        <f>ROUND(F246*(H246),2)</f>
        <v>85.92</v>
      </c>
      <c r="N246" s="183">
        <v>14.32</v>
      </c>
      <c r="O246" s="183"/>
      <c r="P246" s="187">
        <v>2.3500000000000001E-3</v>
      </c>
      <c r="Q246" s="187"/>
      <c r="R246" s="187">
        <v>2.3500000000000001E-3</v>
      </c>
      <c r="S246" s="183">
        <f>ROUND(F246*(P246),3)</f>
        <v>1.4E-2</v>
      </c>
      <c r="T246" s="184"/>
      <c r="U246" s="184"/>
      <c r="V246" s="187"/>
      <c r="Z246">
        <v>0</v>
      </c>
    </row>
    <row r="247" spans="1:26" ht="35.1" customHeight="1" x14ac:dyDescent="0.25">
      <c r="A247" s="185"/>
      <c r="B247" s="180" t="s">
        <v>517</v>
      </c>
      <c r="C247" s="186" t="s">
        <v>522</v>
      </c>
      <c r="D247" s="180" t="s">
        <v>523</v>
      </c>
      <c r="E247" s="180" t="s">
        <v>171</v>
      </c>
      <c r="F247" s="181">
        <v>2.9329999999999998</v>
      </c>
      <c r="G247" s="182">
        <v>0</v>
      </c>
      <c r="H247" s="182">
        <v>26.13</v>
      </c>
      <c r="I247" s="182">
        <f>ROUND(F247*(G247+H247),2)</f>
        <v>76.64</v>
      </c>
      <c r="J247" s="180">
        <f>ROUND(F247*(N247),2)</f>
        <v>76.64</v>
      </c>
      <c r="K247" s="183">
        <f>ROUND(F247*(O247),2)</f>
        <v>0</v>
      </c>
      <c r="L247" s="183">
        <f>ROUND(F247*(G247),2)</f>
        <v>0</v>
      </c>
      <c r="M247" s="183">
        <f>ROUND(F247*(H247),2)</f>
        <v>76.64</v>
      </c>
      <c r="N247" s="183">
        <v>26.13</v>
      </c>
      <c r="O247" s="183"/>
      <c r="P247" s="187">
        <v>5.5099999999999993E-3</v>
      </c>
      <c r="Q247" s="187"/>
      <c r="R247" s="187">
        <v>5.5099999999999993E-3</v>
      </c>
      <c r="S247" s="183">
        <f>ROUND(F247*(P247),3)</f>
        <v>1.6E-2</v>
      </c>
      <c r="T247" s="184"/>
      <c r="U247" s="184"/>
      <c r="V247" s="187"/>
      <c r="Z247">
        <v>0</v>
      </c>
    </row>
    <row r="248" spans="1:26" ht="35.1" customHeight="1" x14ac:dyDescent="0.25">
      <c r="A248" s="185"/>
      <c r="B248" s="180" t="s">
        <v>517</v>
      </c>
      <c r="C248" s="186" t="s">
        <v>524</v>
      </c>
      <c r="D248" s="180" t="s">
        <v>525</v>
      </c>
      <c r="E248" s="180" t="s">
        <v>171</v>
      </c>
      <c r="F248" s="181">
        <v>6.6669999999999998</v>
      </c>
      <c r="G248" s="182">
        <v>0</v>
      </c>
      <c r="H248" s="182">
        <v>33.869999999999997</v>
      </c>
      <c r="I248" s="182">
        <f>ROUND(F248*(G248+H248),2)</f>
        <v>225.81</v>
      </c>
      <c r="J248" s="180">
        <f>ROUND(F248*(N248),2)</f>
        <v>225.81</v>
      </c>
      <c r="K248" s="183">
        <f>ROUND(F248*(O248),2)</f>
        <v>0</v>
      </c>
      <c r="L248" s="183">
        <f>ROUND(F248*(G248),2)</f>
        <v>0</v>
      </c>
      <c r="M248" s="183">
        <f>ROUND(F248*(H248),2)</f>
        <v>225.81</v>
      </c>
      <c r="N248" s="183">
        <v>33.869999999999997</v>
      </c>
      <c r="O248" s="183"/>
      <c r="P248" s="187">
        <v>7.5599999999999999E-3</v>
      </c>
      <c r="Q248" s="187"/>
      <c r="R248" s="187">
        <v>7.5599999999999999E-3</v>
      </c>
      <c r="S248" s="183">
        <f>ROUND(F248*(P248),3)</f>
        <v>0.05</v>
      </c>
      <c r="T248" s="184"/>
      <c r="U248" s="184"/>
      <c r="V248" s="187"/>
      <c r="Z248">
        <v>0</v>
      </c>
    </row>
    <row r="249" spans="1:26" ht="35.1" customHeight="1" x14ac:dyDescent="0.25">
      <c r="A249" s="185"/>
      <c r="B249" s="180" t="s">
        <v>121</v>
      </c>
      <c r="C249" s="186" t="s">
        <v>526</v>
      </c>
      <c r="D249" s="180" t="s">
        <v>527</v>
      </c>
      <c r="E249" s="180" t="s">
        <v>171</v>
      </c>
      <c r="F249" s="181">
        <v>288.13299999999998</v>
      </c>
      <c r="G249" s="182">
        <v>0</v>
      </c>
      <c r="H249" s="182">
        <v>3.02</v>
      </c>
      <c r="I249" s="182">
        <f>ROUND(F249*(G249+H249),2)</f>
        <v>870.16</v>
      </c>
      <c r="J249" s="180">
        <f>ROUND(F249*(N249),2)</f>
        <v>870.16</v>
      </c>
      <c r="K249" s="183">
        <f>ROUND(F249*(O249),2)</f>
        <v>0</v>
      </c>
      <c r="L249" s="183">
        <f>ROUND(F249*(G249),2)</f>
        <v>0</v>
      </c>
      <c r="M249" s="183">
        <f>ROUND(F249*(H249),2)</f>
        <v>870.16</v>
      </c>
      <c r="N249" s="183">
        <v>3.02</v>
      </c>
      <c r="O249" s="183"/>
      <c r="P249" s="187"/>
      <c r="Q249" s="187"/>
      <c r="R249" s="187"/>
      <c r="S249" s="183">
        <f>ROUND(F249*(P249),3)</f>
        <v>0</v>
      </c>
      <c r="T249" s="184"/>
      <c r="U249" s="184"/>
      <c r="V249" s="187"/>
      <c r="Z249">
        <v>0</v>
      </c>
    </row>
    <row r="250" spans="1:26" ht="35.1" customHeight="1" x14ac:dyDescent="0.25">
      <c r="A250" s="185"/>
      <c r="B250" s="180" t="s">
        <v>121</v>
      </c>
      <c r="C250" s="186" t="s">
        <v>528</v>
      </c>
      <c r="D250" s="180" t="s">
        <v>529</v>
      </c>
      <c r="E250" s="180" t="s">
        <v>171</v>
      </c>
      <c r="F250" s="181">
        <v>288.13299999999998</v>
      </c>
      <c r="G250" s="182">
        <v>0</v>
      </c>
      <c r="H250" s="182">
        <v>5.12</v>
      </c>
      <c r="I250" s="182">
        <f>ROUND(F250*(G250+H250),2)</f>
        <v>1475.24</v>
      </c>
      <c r="J250" s="180">
        <f>ROUND(F250*(N250),2)</f>
        <v>1475.24</v>
      </c>
      <c r="K250" s="183">
        <f>ROUND(F250*(O250),2)</f>
        <v>0</v>
      </c>
      <c r="L250" s="183">
        <f>ROUND(F250*(G250),2)</f>
        <v>0</v>
      </c>
      <c r="M250" s="183">
        <f>ROUND(F250*(H250),2)</f>
        <v>1475.24</v>
      </c>
      <c r="N250" s="183">
        <v>5.12</v>
      </c>
      <c r="O250" s="183"/>
      <c r="P250" s="187"/>
      <c r="Q250" s="187"/>
      <c r="R250" s="187"/>
      <c r="S250" s="183">
        <f>ROUND(F250*(P250),3)</f>
        <v>0</v>
      </c>
      <c r="T250" s="184"/>
      <c r="U250" s="184"/>
      <c r="V250" s="187"/>
      <c r="Z250">
        <v>0</v>
      </c>
    </row>
    <row r="251" spans="1:26" ht="35.1" customHeight="1" x14ac:dyDescent="0.25">
      <c r="A251" s="185"/>
      <c r="B251" s="180" t="s">
        <v>121</v>
      </c>
      <c r="C251" s="186" t="s">
        <v>530</v>
      </c>
      <c r="D251" s="180" t="s">
        <v>531</v>
      </c>
      <c r="E251" s="180" t="s">
        <v>171</v>
      </c>
      <c r="F251" s="181">
        <v>288.13299999999998</v>
      </c>
      <c r="G251" s="182">
        <v>0</v>
      </c>
      <c r="H251" s="182">
        <v>0.48</v>
      </c>
      <c r="I251" s="182">
        <f>ROUND(F251*(G251+H251),2)</f>
        <v>138.30000000000001</v>
      </c>
      <c r="J251" s="180">
        <f>ROUND(F251*(N251),2)</f>
        <v>138.30000000000001</v>
      </c>
      <c r="K251" s="183">
        <f>ROUND(F251*(O251),2)</f>
        <v>0</v>
      </c>
      <c r="L251" s="183">
        <f>ROUND(F251*(G251),2)</f>
        <v>0</v>
      </c>
      <c r="M251" s="183">
        <f>ROUND(F251*(H251),2)</f>
        <v>138.30000000000001</v>
      </c>
      <c r="N251" s="183">
        <v>0.48</v>
      </c>
      <c r="O251" s="183"/>
      <c r="P251" s="187"/>
      <c r="Q251" s="187"/>
      <c r="R251" s="187"/>
      <c r="S251" s="183">
        <f>ROUND(F251*(P251),3)</f>
        <v>0</v>
      </c>
      <c r="T251" s="184"/>
      <c r="U251" s="184"/>
      <c r="V251" s="187"/>
      <c r="Z251">
        <v>0</v>
      </c>
    </row>
    <row r="252" spans="1:26" ht="35.1" customHeight="1" x14ac:dyDescent="0.25">
      <c r="A252" s="185"/>
      <c r="B252" s="180" t="s">
        <v>121</v>
      </c>
      <c r="C252" s="186" t="s">
        <v>532</v>
      </c>
      <c r="D252" s="180" t="s">
        <v>533</v>
      </c>
      <c r="E252" s="180" t="s">
        <v>356</v>
      </c>
      <c r="F252" s="181">
        <v>72</v>
      </c>
      <c r="G252" s="182">
        <v>0</v>
      </c>
      <c r="H252" s="182">
        <v>10.35</v>
      </c>
      <c r="I252" s="182">
        <f>ROUND(F252*(G252+H252),2)</f>
        <v>745.2</v>
      </c>
      <c r="J252" s="180">
        <f>ROUND(F252*(N252),2)</f>
        <v>745.2</v>
      </c>
      <c r="K252" s="183">
        <f>ROUND(F252*(O252),2)</f>
        <v>0</v>
      </c>
      <c r="L252" s="183">
        <f>ROUND(F252*(G252),2)</f>
        <v>0</v>
      </c>
      <c r="M252" s="183">
        <f>ROUND(F252*(H252),2)</f>
        <v>745.2</v>
      </c>
      <c r="N252" s="183">
        <v>10.35</v>
      </c>
      <c r="O252" s="183"/>
      <c r="P252" s="187"/>
      <c r="Q252" s="187"/>
      <c r="R252" s="187"/>
      <c r="S252" s="183">
        <f>ROUND(F252*(P252),3)</f>
        <v>0</v>
      </c>
      <c r="T252" s="184"/>
      <c r="U252" s="184"/>
      <c r="V252" s="187"/>
      <c r="Z252">
        <v>0</v>
      </c>
    </row>
    <row r="253" spans="1:26" ht="35.1" customHeight="1" x14ac:dyDescent="0.25">
      <c r="A253" s="185"/>
      <c r="B253" s="180" t="s">
        <v>517</v>
      </c>
      <c r="C253" s="186" t="s">
        <v>534</v>
      </c>
      <c r="D253" s="180" t="s">
        <v>535</v>
      </c>
      <c r="E253" s="180" t="s">
        <v>353</v>
      </c>
      <c r="F253" s="181">
        <v>47.201000000000001</v>
      </c>
      <c r="G253" s="197">
        <v>0</v>
      </c>
      <c r="H253" s="197">
        <v>1.4516149739555295</v>
      </c>
      <c r="I253" s="197">
        <f>ROUND(F253*(G253+H253),2)</f>
        <v>68.52</v>
      </c>
      <c r="J253" s="180">
        <f>ROUND(F253*(N253),2)</f>
        <v>68.52</v>
      </c>
      <c r="K253" s="183">
        <f>ROUND(F253*(O253),2)</f>
        <v>0</v>
      </c>
      <c r="L253" s="183">
        <f>ROUND(F253*(G253),2)</f>
        <v>0</v>
      </c>
      <c r="M253" s="183">
        <f>ROUND(F253*(H253),2)</f>
        <v>68.52</v>
      </c>
      <c r="N253" s="183">
        <v>1.4516149739555295</v>
      </c>
      <c r="O253" s="183"/>
      <c r="P253" s="187"/>
      <c r="Q253" s="187"/>
      <c r="R253" s="187"/>
      <c r="S253" s="183">
        <f>ROUND(F253*(P253),3)</f>
        <v>0</v>
      </c>
      <c r="T253" s="184"/>
      <c r="U253" s="184"/>
      <c r="V253" s="187"/>
      <c r="Z253">
        <v>0</v>
      </c>
    </row>
    <row r="254" spans="1:26" x14ac:dyDescent="0.25">
      <c r="A254" s="161"/>
      <c r="B254" s="161"/>
      <c r="C254" s="179">
        <v>733</v>
      </c>
      <c r="D254" s="179" t="s">
        <v>91</v>
      </c>
      <c r="E254" s="161"/>
      <c r="F254" s="178"/>
      <c r="G254" s="164">
        <f>ROUND((SUM(L244:L253))/1,2)</f>
        <v>0</v>
      </c>
      <c r="H254" s="164">
        <f>ROUND((SUM(M244:M253))/1,2)</f>
        <v>3712.41</v>
      </c>
      <c r="I254" s="164">
        <f>ROUND((SUM(I244:I253))/1,2)</f>
        <v>3712.41</v>
      </c>
      <c r="J254" s="161"/>
      <c r="K254" s="161"/>
      <c r="L254" s="161">
        <f>ROUND((SUM(L244:L253))/1,2)</f>
        <v>0</v>
      </c>
      <c r="M254" s="161">
        <f>ROUND((SUM(M244:M253))/1,2)</f>
        <v>3712.41</v>
      </c>
      <c r="N254" s="161"/>
      <c r="O254" s="161"/>
      <c r="P254" s="196"/>
      <c r="Q254" s="161"/>
      <c r="R254" s="161"/>
      <c r="S254" s="196">
        <f>ROUND((SUM(S244:S253))/1,2)</f>
        <v>0.08</v>
      </c>
      <c r="T254" s="158"/>
      <c r="U254" s="158"/>
      <c r="V254" s="2">
        <f>ROUND((SUM(V244:V253))/1,2)</f>
        <v>0</v>
      </c>
      <c r="W254" s="158"/>
      <c r="X254" s="158"/>
      <c r="Y254" s="158"/>
      <c r="Z254" s="158"/>
    </row>
    <row r="255" spans="1:26" x14ac:dyDescent="0.25">
      <c r="A255" s="1"/>
      <c r="B255" s="1"/>
      <c r="C255" s="1"/>
      <c r="D255" s="1"/>
      <c r="E255" s="1"/>
      <c r="F255" s="174"/>
      <c r="G255" s="154"/>
      <c r="H255" s="154"/>
      <c r="I255" s="154"/>
      <c r="J255" s="1"/>
      <c r="K255" s="1"/>
      <c r="L255" s="1"/>
      <c r="M255" s="1"/>
      <c r="N255" s="1"/>
      <c r="O255" s="1"/>
      <c r="P255" s="1"/>
      <c r="Q255" s="1"/>
      <c r="R255" s="1"/>
      <c r="S255" s="1"/>
      <c r="V255" s="1"/>
    </row>
    <row r="256" spans="1:26" x14ac:dyDescent="0.25">
      <c r="A256" s="161"/>
      <c r="B256" s="161"/>
      <c r="C256" s="179">
        <v>735</v>
      </c>
      <c r="D256" s="179" t="s">
        <v>92</v>
      </c>
      <c r="E256" s="161"/>
      <c r="F256" s="178"/>
      <c r="G256" s="162"/>
      <c r="H256" s="162"/>
      <c r="I256" s="162"/>
      <c r="J256" s="161"/>
      <c r="K256" s="161"/>
      <c r="L256" s="161"/>
      <c r="M256" s="161"/>
      <c r="N256" s="161"/>
      <c r="O256" s="161"/>
      <c r="P256" s="161"/>
      <c r="Q256" s="161"/>
      <c r="R256" s="161"/>
      <c r="S256" s="161"/>
      <c r="T256" s="158"/>
      <c r="U256" s="158"/>
      <c r="V256" s="161"/>
      <c r="W256" s="158"/>
      <c r="X256" s="158"/>
      <c r="Y256" s="158"/>
      <c r="Z256" s="158"/>
    </row>
    <row r="257" spans="1:26" ht="35.1" customHeight="1" x14ac:dyDescent="0.25">
      <c r="A257" s="185"/>
      <c r="B257" s="180" t="s">
        <v>536</v>
      </c>
      <c r="C257" s="186" t="s">
        <v>537</v>
      </c>
      <c r="D257" s="180" t="s">
        <v>538</v>
      </c>
      <c r="E257" s="180" t="s">
        <v>158</v>
      </c>
      <c r="F257" s="181">
        <v>34</v>
      </c>
      <c r="G257" s="182">
        <v>0</v>
      </c>
      <c r="H257" s="182">
        <v>3.68</v>
      </c>
      <c r="I257" s="182">
        <f>ROUND(F257*(G257+H257),2)</f>
        <v>125.12</v>
      </c>
      <c r="J257" s="180">
        <f>ROUND(F257*(N257),2)</f>
        <v>125.12</v>
      </c>
      <c r="K257" s="183">
        <f>ROUND(F257*(O257),2)</f>
        <v>0</v>
      </c>
      <c r="L257" s="183">
        <f>ROUND(F257*(G257),2)</f>
        <v>0</v>
      </c>
      <c r="M257" s="183">
        <f>ROUND(F257*(H257),2)</f>
        <v>125.12</v>
      </c>
      <c r="N257" s="183">
        <v>3.68</v>
      </c>
      <c r="O257" s="183"/>
      <c r="P257" s="187"/>
      <c r="Q257" s="187"/>
      <c r="R257" s="187"/>
      <c r="S257" s="183">
        <f>ROUND(F257*(P257),3)</f>
        <v>0</v>
      </c>
      <c r="T257" s="184"/>
      <c r="U257" s="184"/>
      <c r="V257" s="187"/>
      <c r="Z257">
        <v>0</v>
      </c>
    </row>
    <row r="258" spans="1:26" ht="35.1" customHeight="1" x14ac:dyDescent="0.25">
      <c r="A258" s="185"/>
      <c r="B258" s="180" t="s">
        <v>539</v>
      </c>
      <c r="C258" s="186" t="s">
        <v>540</v>
      </c>
      <c r="D258" s="180" t="s">
        <v>541</v>
      </c>
      <c r="E258" s="180" t="s">
        <v>158</v>
      </c>
      <c r="F258" s="181">
        <v>5</v>
      </c>
      <c r="G258" s="182">
        <v>0</v>
      </c>
      <c r="H258" s="182">
        <v>1.6</v>
      </c>
      <c r="I258" s="182">
        <f>ROUND(F258*(G258+H258),2)</f>
        <v>8</v>
      </c>
      <c r="J258" s="180">
        <f>ROUND(F258*(N258),2)</f>
        <v>8</v>
      </c>
      <c r="K258" s="183">
        <f>ROUND(F258*(O258),2)</f>
        <v>0</v>
      </c>
      <c r="L258" s="183">
        <f>ROUND(F258*(G258),2)</f>
        <v>0</v>
      </c>
      <c r="M258" s="183">
        <f>ROUND(F258*(H258),2)</f>
        <v>8</v>
      </c>
      <c r="N258" s="183">
        <v>1.6</v>
      </c>
      <c r="O258" s="183"/>
      <c r="P258" s="187">
        <v>5.0000000000000002E-5</v>
      </c>
      <c r="Q258" s="187"/>
      <c r="R258" s="187">
        <v>5.0000000000000002E-5</v>
      </c>
      <c r="S258" s="183">
        <f>ROUND(F258*(P258),3)</f>
        <v>0</v>
      </c>
      <c r="T258" s="184"/>
      <c r="U258" s="184"/>
      <c r="V258" s="187"/>
      <c r="Z258">
        <v>0</v>
      </c>
    </row>
    <row r="259" spans="1:26" ht="35.1" customHeight="1" x14ac:dyDescent="0.25">
      <c r="A259" s="185"/>
      <c r="B259" s="180" t="s">
        <v>539</v>
      </c>
      <c r="C259" s="186" t="s">
        <v>542</v>
      </c>
      <c r="D259" s="180" t="s">
        <v>543</v>
      </c>
      <c r="E259" s="180" t="s">
        <v>158</v>
      </c>
      <c r="F259" s="181">
        <v>4</v>
      </c>
      <c r="G259" s="182">
        <v>0</v>
      </c>
      <c r="H259" s="182">
        <v>2.7800000000000002</v>
      </c>
      <c r="I259" s="182">
        <f>ROUND(F259*(G259+H259),2)</f>
        <v>11.12</v>
      </c>
      <c r="J259" s="180">
        <f>ROUND(F259*(N259),2)</f>
        <v>11.12</v>
      </c>
      <c r="K259" s="183">
        <f>ROUND(F259*(O259),2)</f>
        <v>0</v>
      </c>
      <c r="L259" s="183">
        <f>ROUND(F259*(G259),2)</f>
        <v>0</v>
      </c>
      <c r="M259" s="183">
        <f>ROUND(F259*(H259),2)</f>
        <v>11.12</v>
      </c>
      <c r="N259" s="183">
        <v>2.7800000000000002</v>
      </c>
      <c r="O259" s="183"/>
      <c r="P259" s="187"/>
      <c r="Q259" s="187"/>
      <c r="R259" s="187"/>
      <c r="S259" s="183">
        <f>ROUND(F259*(P259),3)</f>
        <v>0</v>
      </c>
      <c r="T259" s="184"/>
      <c r="U259" s="184"/>
      <c r="V259" s="187"/>
      <c r="Z259">
        <v>0</v>
      </c>
    </row>
    <row r="260" spans="1:26" ht="35.1" customHeight="1" x14ac:dyDescent="0.25">
      <c r="A260" s="185"/>
      <c r="B260" s="180" t="s">
        <v>539</v>
      </c>
      <c r="C260" s="186" t="s">
        <v>544</v>
      </c>
      <c r="D260" s="180" t="s">
        <v>545</v>
      </c>
      <c r="E260" s="180" t="s">
        <v>158</v>
      </c>
      <c r="F260" s="181">
        <v>29</v>
      </c>
      <c r="G260" s="182">
        <v>0</v>
      </c>
      <c r="H260" s="182">
        <v>5.47</v>
      </c>
      <c r="I260" s="182">
        <f>ROUND(F260*(G260+H260),2)</f>
        <v>158.63</v>
      </c>
      <c r="J260" s="180">
        <f>ROUND(F260*(N260),2)</f>
        <v>158.63</v>
      </c>
      <c r="K260" s="183">
        <f>ROUND(F260*(O260),2)</f>
        <v>0</v>
      </c>
      <c r="L260" s="183">
        <f>ROUND(F260*(G260),2)</f>
        <v>0</v>
      </c>
      <c r="M260" s="183">
        <f>ROUND(F260*(H260),2)</f>
        <v>158.63</v>
      </c>
      <c r="N260" s="183">
        <v>5.47</v>
      </c>
      <c r="O260" s="183"/>
      <c r="P260" s="187"/>
      <c r="Q260" s="187"/>
      <c r="R260" s="187"/>
      <c r="S260" s="183">
        <f>ROUND(F260*(P260),3)</f>
        <v>0</v>
      </c>
      <c r="T260" s="184"/>
      <c r="U260" s="184"/>
      <c r="V260" s="187"/>
      <c r="Z260">
        <v>0</v>
      </c>
    </row>
    <row r="261" spans="1:26" ht="35.1" customHeight="1" x14ac:dyDescent="0.25">
      <c r="A261" s="185"/>
      <c r="B261" s="180" t="s">
        <v>539</v>
      </c>
      <c r="C261" s="186" t="s">
        <v>546</v>
      </c>
      <c r="D261" s="180" t="s">
        <v>547</v>
      </c>
      <c r="E261" s="180" t="s">
        <v>158</v>
      </c>
      <c r="F261" s="181">
        <v>4</v>
      </c>
      <c r="G261" s="182">
        <v>0</v>
      </c>
      <c r="H261" s="182">
        <v>7.98</v>
      </c>
      <c r="I261" s="182">
        <f>ROUND(F261*(G261+H261),2)</f>
        <v>31.92</v>
      </c>
      <c r="J261" s="180">
        <f>ROUND(F261*(N261),2)</f>
        <v>31.92</v>
      </c>
      <c r="K261" s="183">
        <f>ROUND(F261*(O261),2)</f>
        <v>0</v>
      </c>
      <c r="L261" s="183">
        <f>ROUND(F261*(G261),2)</f>
        <v>0</v>
      </c>
      <c r="M261" s="183">
        <f>ROUND(F261*(H261),2)</f>
        <v>31.92</v>
      </c>
      <c r="N261" s="183">
        <v>7.98</v>
      </c>
      <c r="O261" s="183"/>
      <c r="P261" s="187"/>
      <c r="Q261" s="187"/>
      <c r="R261" s="187"/>
      <c r="S261" s="183">
        <f>ROUND(F261*(P261),3)</f>
        <v>0</v>
      </c>
      <c r="T261" s="184"/>
      <c r="U261" s="184"/>
      <c r="V261" s="187"/>
      <c r="Z261">
        <v>0</v>
      </c>
    </row>
    <row r="262" spans="1:26" ht="35.1" customHeight="1" x14ac:dyDescent="0.25">
      <c r="A262" s="185"/>
      <c r="B262" s="180" t="s">
        <v>539</v>
      </c>
      <c r="C262" s="186" t="s">
        <v>548</v>
      </c>
      <c r="D262" s="180" t="s">
        <v>549</v>
      </c>
      <c r="E262" s="180" t="s">
        <v>158</v>
      </c>
      <c r="F262" s="181">
        <v>21</v>
      </c>
      <c r="G262" s="182">
        <v>0</v>
      </c>
      <c r="H262" s="182">
        <v>8.76</v>
      </c>
      <c r="I262" s="182">
        <f>ROUND(F262*(G262+H262),2)</f>
        <v>183.96</v>
      </c>
      <c r="J262" s="180">
        <f>ROUND(F262*(N262),2)</f>
        <v>183.96</v>
      </c>
      <c r="K262" s="183">
        <f>ROUND(F262*(O262),2)</f>
        <v>0</v>
      </c>
      <c r="L262" s="183">
        <f>ROUND(F262*(G262),2)</f>
        <v>0</v>
      </c>
      <c r="M262" s="183">
        <f>ROUND(F262*(H262),2)</f>
        <v>183.96</v>
      </c>
      <c r="N262" s="183">
        <v>8.76</v>
      </c>
      <c r="O262" s="183"/>
      <c r="P262" s="187"/>
      <c r="Q262" s="187"/>
      <c r="R262" s="187"/>
      <c r="S262" s="183">
        <f>ROUND(F262*(P262),3)</f>
        <v>0</v>
      </c>
      <c r="T262" s="184"/>
      <c r="U262" s="184"/>
      <c r="V262" s="187"/>
      <c r="Z262">
        <v>0</v>
      </c>
    </row>
    <row r="263" spans="1:26" ht="35.1" customHeight="1" x14ac:dyDescent="0.25">
      <c r="A263" s="185"/>
      <c r="B263" s="180" t="s">
        <v>539</v>
      </c>
      <c r="C263" s="186" t="s">
        <v>550</v>
      </c>
      <c r="D263" s="180" t="s">
        <v>551</v>
      </c>
      <c r="E263" s="180" t="s">
        <v>158</v>
      </c>
      <c r="F263" s="181">
        <v>8</v>
      </c>
      <c r="G263" s="182">
        <v>0</v>
      </c>
      <c r="H263" s="182">
        <v>9.48</v>
      </c>
      <c r="I263" s="182">
        <f>ROUND(F263*(G263+H263),2)</f>
        <v>75.84</v>
      </c>
      <c r="J263" s="180">
        <f>ROUND(F263*(N263),2)</f>
        <v>75.84</v>
      </c>
      <c r="K263" s="183">
        <f>ROUND(F263*(O263),2)</f>
        <v>0</v>
      </c>
      <c r="L263" s="183">
        <f>ROUND(F263*(G263),2)</f>
        <v>0</v>
      </c>
      <c r="M263" s="183">
        <f>ROUND(F263*(H263),2)</f>
        <v>75.84</v>
      </c>
      <c r="N263" s="183">
        <v>9.48</v>
      </c>
      <c r="O263" s="183"/>
      <c r="P263" s="187"/>
      <c r="Q263" s="187"/>
      <c r="R263" s="187"/>
      <c r="S263" s="183">
        <f>ROUND(F263*(P263),3)</f>
        <v>0</v>
      </c>
      <c r="T263" s="184"/>
      <c r="U263" s="184"/>
      <c r="V263" s="187"/>
      <c r="Z263">
        <v>0</v>
      </c>
    </row>
    <row r="264" spans="1:26" ht="35.1" customHeight="1" x14ac:dyDescent="0.25">
      <c r="A264" s="185"/>
      <c r="B264" s="180" t="s">
        <v>121</v>
      </c>
      <c r="C264" s="186" t="s">
        <v>552</v>
      </c>
      <c r="D264" s="180" t="s">
        <v>553</v>
      </c>
      <c r="E264" s="180" t="s">
        <v>465</v>
      </c>
      <c r="F264" s="181">
        <v>1</v>
      </c>
      <c r="G264" s="182">
        <v>0</v>
      </c>
      <c r="H264" s="182">
        <v>15.68</v>
      </c>
      <c r="I264" s="182">
        <f>ROUND(F264*(G264+H264),2)</f>
        <v>15.68</v>
      </c>
      <c r="J264" s="180">
        <f>ROUND(F264*(N264),2)</f>
        <v>15.68</v>
      </c>
      <c r="K264" s="183">
        <f>ROUND(F264*(O264),2)</f>
        <v>0</v>
      </c>
      <c r="L264" s="183">
        <f>ROUND(F264*(G264),2)</f>
        <v>0</v>
      </c>
      <c r="M264" s="183">
        <f>ROUND(F264*(H264),2)</f>
        <v>15.68</v>
      </c>
      <c r="N264" s="183">
        <v>15.68</v>
      </c>
      <c r="O264" s="183"/>
      <c r="P264" s="187"/>
      <c r="Q264" s="187"/>
      <c r="R264" s="187"/>
      <c r="S264" s="183">
        <f>ROUND(F264*(P264),3)</f>
        <v>0</v>
      </c>
      <c r="T264" s="184"/>
      <c r="U264" s="184"/>
      <c r="V264" s="187"/>
      <c r="Z264">
        <v>0</v>
      </c>
    </row>
    <row r="265" spans="1:26" ht="35.1" customHeight="1" x14ac:dyDescent="0.25">
      <c r="A265" s="185"/>
      <c r="B265" s="180" t="s">
        <v>539</v>
      </c>
      <c r="C265" s="186" t="s">
        <v>554</v>
      </c>
      <c r="D265" s="180" t="s">
        <v>555</v>
      </c>
      <c r="E265" s="180" t="s">
        <v>353</v>
      </c>
      <c r="F265" s="181">
        <v>37.369</v>
      </c>
      <c r="G265" s="197">
        <v>0</v>
      </c>
      <c r="H265" s="197">
        <v>2.2268096267318116</v>
      </c>
      <c r="I265" s="197">
        <f>ROUND(F265*(G265+H265),2)</f>
        <v>83.21</v>
      </c>
      <c r="J265" s="180">
        <f>ROUND(F265*(N265),2)</f>
        <v>83.21</v>
      </c>
      <c r="K265" s="183">
        <f>ROUND(F265*(O265),2)</f>
        <v>0</v>
      </c>
      <c r="L265" s="183">
        <f>ROUND(F265*(G265),2)</f>
        <v>0</v>
      </c>
      <c r="M265" s="183">
        <f>ROUND(F265*(H265),2)</f>
        <v>83.21</v>
      </c>
      <c r="N265" s="183">
        <v>2.2268096267318116</v>
      </c>
      <c r="O265" s="183"/>
      <c r="P265" s="187"/>
      <c r="Q265" s="187"/>
      <c r="R265" s="187"/>
      <c r="S265" s="183">
        <f>ROUND(F265*(P265),3)</f>
        <v>0</v>
      </c>
      <c r="T265" s="184"/>
      <c r="U265" s="184"/>
      <c r="V265" s="187"/>
      <c r="Z265">
        <v>0</v>
      </c>
    </row>
    <row r="266" spans="1:26" x14ac:dyDescent="0.25">
      <c r="A266" s="161"/>
      <c r="B266" s="161"/>
      <c r="C266" s="179">
        <v>735</v>
      </c>
      <c r="D266" s="179" t="s">
        <v>92</v>
      </c>
      <c r="E266" s="161"/>
      <c r="F266" s="178"/>
      <c r="G266" s="164">
        <f>ROUND((SUM(L256:L265))/1,2)</f>
        <v>0</v>
      </c>
      <c r="H266" s="164">
        <f>ROUND((SUM(M256:M265))/1,2)</f>
        <v>693.48</v>
      </c>
      <c r="I266" s="164">
        <f>ROUND((SUM(I256:I265))/1,2)</f>
        <v>693.48</v>
      </c>
      <c r="J266" s="161"/>
      <c r="K266" s="161"/>
      <c r="L266" s="161">
        <f>ROUND((SUM(L256:L265))/1,2)</f>
        <v>0</v>
      </c>
      <c r="M266" s="161">
        <f>ROUND((SUM(M256:M265))/1,2)</f>
        <v>693.48</v>
      </c>
      <c r="N266" s="161"/>
      <c r="O266" s="161"/>
      <c r="P266" s="196"/>
      <c r="Q266" s="161"/>
      <c r="R266" s="161"/>
      <c r="S266" s="196">
        <f>ROUND((SUM(S256:S265))/1,2)</f>
        <v>0</v>
      </c>
      <c r="T266" s="158"/>
      <c r="U266" s="158"/>
      <c r="V266" s="2">
        <f>ROUND((SUM(V256:V265))/1,2)</f>
        <v>0</v>
      </c>
      <c r="W266" s="158"/>
      <c r="X266" s="158"/>
      <c r="Y266" s="158"/>
      <c r="Z266" s="158"/>
    </row>
    <row r="267" spans="1:26" x14ac:dyDescent="0.25">
      <c r="A267" s="1"/>
      <c r="B267" s="1"/>
      <c r="C267" s="1"/>
      <c r="D267" s="1"/>
      <c r="E267" s="1"/>
      <c r="F267" s="174"/>
      <c r="G267" s="154"/>
      <c r="H267" s="154"/>
      <c r="I267" s="154"/>
      <c r="J267" s="1"/>
      <c r="K267" s="1"/>
      <c r="L267" s="1"/>
      <c r="M267" s="1"/>
      <c r="N267" s="1"/>
      <c r="O267" s="1"/>
      <c r="P267" s="1"/>
      <c r="Q267" s="1"/>
      <c r="R267" s="1"/>
      <c r="S267" s="1"/>
      <c r="V267" s="1"/>
    </row>
    <row r="268" spans="1:26" x14ac:dyDescent="0.25">
      <c r="A268" s="161"/>
      <c r="B268" s="161"/>
      <c r="C268" s="179">
        <v>762</v>
      </c>
      <c r="D268" s="179" t="s">
        <v>93</v>
      </c>
      <c r="E268" s="161"/>
      <c r="F268" s="178"/>
      <c r="G268" s="162"/>
      <c r="H268" s="162"/>
      <c r="I268" s="162"/>
      <c r="J268" s="161"/>
      <c r="K268" s="161"/>
      <c r="L268" s="161"/>
      <c r="M268" s="161"/>
      <c r="N268" s="161"/>
      <c r="O268" s="161"/>
      <c r="P268" s="161"/>
      <c r="Q268" s="161"/>
      <c r="R268" s="161"/>
      <c r="S268" s="161"/>
      <c r="T268" s="158"/>
      <c r="U268" s="158"/>
      <c r="V268" s="161"/>
      <c r="W268" s="158"/>
      <c r="X268" s="158"/>
      <c r="Y268" s="158"/>
      <c r="Z268" s="158"/>
    </row>
    <row r="269" spans="1:26" ht="35.1" customHeight="1" x14ac:dyDescent="0.25">
      <c r="A269" s="185"/>
      <c r="B269" s="180" t="s">
        <v>556</v>
      </c>
      <c r="C269" s="186" t="s">
        <v>557</v>
      </c>
      <c r="D269" s="180" t="s">
        <v>558</v>
      </c>
      <c r="E269" s="180" t="s">
        <v>171</v>
      </c>
      <c r="F269" s="181">
        <v>670.32</v>
      </c>
      <c r="G269" s="182">
        <v>0</v>
      </c>
      <c r="H269" s="182">
        <v>5.27</v>
      </c>
      <c r="I269" s="182">
        <f>ROUND(F269*(G269+H269),2)</f>
        <v>3532.59</v>
      </c>
      <c r="J269" s="180">
        <f>ROUND(F269*(N269),2)</f>
        <v>3532.59</v>
      </c>
      <c r="K269" s="183">
        <f>ROUND(F269*(O269),2)</f>
        <v>0</v>
      </c>
      <c r="L269" s="183">
        <f>ROUND(F269*(G269),2)</f>
        <v>0</v>
      </c>
      <c r="M269" s="183">
        <f>ROUND(F269*(H269),2)</f>
        <v>3532.59</v>
      </c>
      <c r="N269" s="183">
        <v>5.27</v>
      </c>
      <c r="O269" s="183"/>
      <c r="P269" s="187">
        <v>2.5999999999999998E-4</v>
      </c>
      <c r="Q269" s="187"/>
      <c r="R269" s="187">
        <v>2.5999999999999998E-4</v>
      </c>
      <c r="S269" s="183">
        <f>ROUND(F269*(P269),3)</f>
        <v>0.17399999999999999</v>
      </c>
      <c r="T269" s="184"/>
      <c r="U269" s="184"/>
      <c r="V269" s="187"/>
      <c r="Z269">
        <v>0</v>
      </c>
    </row>
    <row r="270" spans="1:26" ht="35.1" customHeight="1" x14ac:dyDescent="0.25">
      <c r="A270" s="185"/>
      <c r="B270" s="180" t="s">
        <v>556</v>
      </c>
      <c r="C270" s="186" t="s">
        <v>559</v>
      </c>
      <c r="D270" s="180" t="s">
        <v>560</v>
      </c>
      <c r="E270" s="180" t="s">
        <v>171</v>
      </c>
      <c r="F270" s="181">
        <v>463.32</v>
      </c>
      <c r="G270" s="182">
        <v>0</v>
      </c>
      <c r="H270" s="182">
        <v>7.06</v>
      </c>
      <c r="I270" s="182">
        <f>ROUND(F270*(G270+H270),2)</f>
        <v>3271.04</v>
      </c>
      <c r="J270" s="180">
        <f>ROUND(F270*(N270),2)</f>
        <v>3271.04</v>
      </c>
      <c r="K270" s="183">
        <f>ROUND(F270*(O270),2)</f>
        <v>0</v>
      </c>
      <c r="L270" s="183">
        <f>ROUND(F270*(G270),2)</f>
        <v>0</v>
      </c>
      <c r="M270" s="183">
        <f>ROUND(F270*(H270),2)</f>
        <v>3271.04</v>
      </c>
      <c r="N270" s="183">
        <v>7.06</v>
      </c>
      <c r="O270" s="183"/>
      <c r="P270" s="187">
        <v>2.5999999999999998E-4</v>
      </c>
      <c r="Q270" s="187"/>
      <c r="R270" s="187">
        <v>2.5999999999999998E-4</v>
      </c>
      <c r="S270" s="183">
        <f>ROUND(F270*(P270),3)</f>
        <v>0.12</v>
      </c>
      <c r="T270" s="184"/>
      <c r="U270" s="184"/>
      <c r="V270" s="187"/>
      <c r="Z270">
        <v>0</v>
      </c>
    </row>
    <row r="271" spans="1:26" ht="35.1" customHeight="1" x14ac:dyDescent="0.25">
      <c r="A271" s="185"/>
      <c r="B271" s="180" t="s">
        <v>556</v>
      </c>
      <c r="C271" s="186" t="s">
        <v>561</v>
      </c>
      <c r="D271" s="180" t="s">
        <v>562</v>
      </c>
      <c r="E271" s="180" t="s">
        <v>171</v>
      </c>
      <c r="F271" s="181">
        <v>1083.8399999999999</v>
      </c>
      <c r="G271" s="182">
        <v>0</v>
      </c>
      <c r="H271" s="182">
        <v>9.5299999999999994</v>
      </c>
      <c r="I271" s="182">
        <f>ROUND(F271*(G271+H271),2)</f>
        <v>10329</v>
      </c>
      <c r="J271" s="180">
        <f>ROUND(F271*(N271),2)</f>
        <v>10329</v>
      </c>
      <c r="K271" s="183">
        <f>ROUND(F271*(O271),2)</f>
        <v>0</v>
      </c>
      <c r="L271" s="183">
        <f>ROUND(F271*(G271),2)</f>
        <v>0</v>
      </c>
      <c r="M271" s="183">
        <f>ROUND(F271*(H271),2)</f>
        <v>10329</v>
      </c>
      <c r="N271" s="183">
        <v>9.5299999999999994</v>
      </c>
      <c r="O271" s="183"/>
      <c r="P271" s="187">
        <v>2.5999999999999998E-4</v>
      </c>
      <c r="Q271" s="187"/>
      <c r="R271" s="187">
        <v>2.5999999999999998E-4</v>
      </c>
      <c r="S271" s="183">
        <f>ROUND(F271*(P271),3)</f>
        <v>0.28199999999999997</v>
      </c>
      <c r="T271" s="184"/>
      <c r="U271" s="184"/>
      <c r="V271" s="187"/>
      <c r="Z271">
        <v>0</v>
      </c>
    </row>
    <row r="272" spans="1:26" ht="35.1" customHeight="1" x14ac:dyDescent="0.25">
      <c r="A272" s="185"/>
      <c r="B272" s="180" t="s">
        <v>121</v>
      </c>
      <c r="C272" s="186" t="s">
        <v>563</v>
      </c>
      <c r="D272" s="180" t="s">
        <v>564</v>
      </c>
      <c r="E272" s="180" t="s">
        <v>171</v>
      </c>
      <c r="F272" s="181">
        <v>224.19</v>
      </c>
      <c r="G272" s="182">
        <v>0</v>
      </c>
      <c r="H272" s="182">
        <v>11.13</v>
      </c>
      <c r="I272" s="182">
        <f>ROUND(F272*(G272+H272),2)</f>
        <v>2495.23</v>
      </c>
      <c r="J272" s="180">
        <f>ROUND(F272*(N272),2)</f>
        <v>2495.23</v>
      </c>
      <c r="K272" s="183">
        <f>ROUND(F272*(O272),2)</f>
        <v>0</v>
      </c>
      <c r="L272" s="183">
        <f>ROUND(F272*(G272),2)</f>
        <v>0</v>
      </c>
      <c r="M272" s="183">
        <f>ROUND(F272*(H272),2)</f>
        <v>2495.23</v>
      </c>
      <c r="N272" s="183">
        <v>11.13</v>
      </c>
      <c r="O272" s="183"/>
      <c r="P272" s="187"/>
      <c r="Q272" s="187"/>
      <c r="R272" s="187"/>
      <c r="S272" s="183">
        <f>ROUND(F272*(P272),3)</f>
        <v>0</v>
      </c>
      <c r="T272" s="184"/>
      <c r="U272" s="184"/>
      <c r="V272" s="187"/>
      <c r="Z272">
        <v>0</v>
      </c>
    </row>
    <row r="273" spans="1:26" ht="35.1" customHeight="1" x14ac:dyDescent="0.25">
      <c r="A273" s="185"/>
      <c r="B273" s="180" t="s">
        <v>556</v>
      </c>
      <c r="C273" s="186" t="s">
        <v>565</v>
      </c>
      <c r="D273" s="180" t="s">
        <v>566</v>
      </c>
      <c r="E273" s="180" t="s">
        <v>142</v>
      </c>
      <c r="F273" s="181">
        <v>786.7</v>
      </c>
      <c r="G273" s="182">
        <v>0</v>
      </c>
      <c r="H273" s="182">
        <v>1.24</v>
      </c>
      <c r="I273" s="182">
        <f>ROUND(F273*(G273+H273),2)</f>
        <v>975.51</v>
      </c>
      <c r="J273" s="180">
        <f>ROUND(F273*(N273),2)</f>
        <v>975.51</v>
      </c>
      <c r="K273" s="183">
        <f>ROUND(F273*(O273),2)</f>
        <v>0</v>
      </c>
      <c r="L273" s="183">
        <f>ROUND(F273*(G273),2)</f>
        <v>0</v>
      </c>
      <c r="M273" s="183">
        <f>ROUND(F273*(H273),2)</f>
        <v>975.51</v>
      </c>
      <c r="N273" s="183">
        <v>1.24</v>
      </c>
      <c r="O273" s="183"/>
      <c r="P273" s="187"/>
      <c r="Q273" s="187"/>
      <c r="R273" s="187"/>
      <c r="S273" s="183">
        <f>ROUND(F273*(P273),3)</f>
        <v>0</v>
      </c>
      <c r="T273" s="184"/>
      <c r="U273" s="184"/>
      <c r="V273" s="187"/>
      <c r="Z273">
        <v>0</v>
      </c>
    </row>
    <row r="274" spans="1:26" ht="35.1" customHeight="1" x14ac:dyDescent="0.25">
      <c r="A274" s="185"/>
      <c r="B274" s="180" t="s">
        <v>121</v>
      </c>
      <c r="C274" s="186" t="s">
        <v>567</v>
      </c>
      <c r="D274" s="180" t="s">
        <v>568</v>
      </c>
      <c r="E274" s="180" t="s">
        <v>142</v>
      </c>
      <c r="F274" s="181">
        <v>786.7</v>
      </c>
      <c r="G274" s="182">
        <v>0</v>
      </c>
      <c r="H274" s="182">
        <v>0.74</v>
      </c>
      <c r="I274" s="182">
        <f>ROUND(F274*(G274+H274),2)</f>
        <v>582.16</v>
      </c>
      <c r="J274" s="180">
        <f>ROUND(F274*(N274),2)</f>
        <v>582.16</v>
      </c>
      <c r="K274" s="183">
        <f>ROUND(F274*(O274),2)</f>
        <v>0</v>
      </c>
      <c r="L274" s="183">
        <f>ROUND(F274*(G274),2)</f>
        <v>0</v>
      </c>
      <c r="M274" s="183">
        <f>ROUND(F274*(H274),2)</f>
        <v>582.16</v>
      </c>
      <c r="N274" s="183">
        <v>0.74</v>
      </c>
      <c r="O274" s="183"/>
      <c r="P274" s="187"/>
      <c r="Q274" s="187"/>
      <c r="R274" s="187"/>
      <c r="S274" s="183">
        <f>ROUND(F274*(P274),3)</f>
        <v>0</v>
      </c>
      <c r="T274" s="184"/>
      <c r="U274" s="184"/>
      <c r="V274" s="187"/>
      <c r="Z274">
        <v>0</v>
      </c>
    </row>
    <row r="275" spans="1:26" ht="35.1" customHeight="1" x14ac:dyDescent="0.25">
      <c r="A275" s="185"/>
      <c r="B275" s="180" t="s">
        <v>556</v>
      </c>
      <c r="C275" s="186" t="s">
        <v>569</v>
      </c>
      <c r="D275" s="180" t="s">
        <v>570</v>
      </c>
      <c r="E275" s="180" t="s">
        <v>118</v>
      </c>
      <c r="F275" s="181">
        <v>67.525999999999996</v>
      </c>
      <c r="G275" s="182">
        <v>0</v>
      </c>
      <c r="H275" s="182">
        <v>48.87</v>
      </c>
      <c r="I275" s="182">
        <f>ROUND(F275*(G275+H275),2)</f>
        <v>3300</v>
      </c>
      <c r="J275" s="180">
        <f>ROUND(F275*(N275),2)</f>
        <v>3300</v>
      </c>
      <c r="K275" s="183">
        <f>ROUND(F275*(O275),2)</f>
        <v>0</v>
      </c>
      <c r="L275" s="183">
        <f>ROUND(F275*(G275),2)</f>
        <v>0</v>
      </c>
      <c r="M275" s="183">
        <f>ROUND(F275*(H275),2)</f>
        <v>3300</v>
      </c>
      <c r="N275" s="183">
        <v>48.87</v>
      </c>
      <c r="O275" s="183"/>
      <c r="P275" s="187">
        <v>2.3100000000000002E-2</v>
      </c>
      <c r="Q275" s="187"/>
      <c r="R275" s="187">
        <v>2.3100000000000002E-2</v>
      </c>
      <c r="S275" s="183">
        <f>ROUND(F275*(P275),3)</f>
        <v>1.56</v>
      </c>
      <c r="T275" s="184"/>
      <c r="U275" s="184"/>
      <c r="V275" s="187"/>
      <c r="Z275">
        <v>0</v>
      </c>
    </row>
    <row r="276" spans="1:26" ht="35.1" customHeight="1" x14ac:dyDescent="0.25">
      <c r="A276" s="185"/>
      <c r="B276" s="180" t="s">
        <v>556</v>
      </c>
      <c r="C276" s="186" t="s">
        <v>571</v>
      </c>
      <c r="D276" s="180" t="s">
        <v>572</v>
      </c>
      <c r="E276" s="180" t="s">
        <v>290</v>
      </c>
      <c r="F276" s="181">
        <v>39.185000000000002</v>
      </c>
      <c r="G276" s="182">
        <v>0</v>
      </c>
      <c r="H276" s="182">
        <v>45.48</v>
      </c>
      <c r="I276" s="182">
        <f>ROUND(F276*(G276+H276),2)</f>
        <v>1782.13</v>
      </c>
      <c r="J276" s="180">
        <f>ROUND(F276*(N276),2)</f>
        <v>1782.13</v>
      </c>
      <c r="K276" s="183">
        <f>ROUND(F276*(O276),2)</f>
        <v>0</v>
      </c>
      <c r="L276" s="183">
        <f>ROUND(F276*(G276),2)</f>
        <v>0</v>
      </c>
      <c r="M276" s="183">
        <f>ROUND(F276*(H276),2)</f>
        <v>1782.13</v>
      </c>
      <c r="N276" s="183">
        <v>45.48</v>
      </c>
      <c r="O276" s="183"/>
      <c r="P276" s="187"/>
      <c r="Q276" s="187"/>
      <c r="R276" s="187"/>
      <c r="S276" s="183">
        <f>ROUND(F276*(P276),3)</f>
        <v>0</v>
      </c>
      <c r="T276" s="184"/>
      <c r="U276" s="184"/>
      <c r="V276" s="187"/>
      <c r="Z276">
        <v>0</v>
      </c>
    </row>
    <row r="277" spans="1:26" x14ac:dyDescent="0.25">
      <c r="A277" s="161"/>
      <c r="B277" s="161"/>
      <c r="C277" s="179">
        <v>762</v>
      </c>
      <c r="D277" s="179" t="s">
        <v>93</v>
      </c>
      <c r="E277" s="161"/>
      <c r="F277" s="178"/>
      <c r="G277" s="164">
        <f>ROUND((SUM(L268:L276))/1,2)</f>
        <v>0</v>
      </c>
      <c r="H277" s="164">
        <f>ROUND((SUM(M268:M276))/1,2)</f>
        <v>26267.66</v>
      </c>
      <c r="I277" s="164">
        <f>ROUND((SUM(I268:I276))/1,2)</f>
        <v>26267.66</v>
      </c>
      <c r="J277" s="161"/>
      <c r="K277" s="161"/>
      <c r="L277" s="161">
        <f>ROUND((SUM(L268:L276))/1,2)</f>
        <v>0</v>
      </c>
      <c r="M277" s="161">
        <f>ROUND((SUM(M268:M276))/1,2)</f>
        <v>26267.66</v>
      </c>
      <c r="N277" s="161"/>
      <c r="O277" s="161"/>
      <c r="P277" s="196"/>
      <c r="Q277" s="161"/>
      <c r="R277" s="161"/>
      <c r="S277" s="196">
        <f>ROUND((SUM(S268:S276))/1,2)</f>
        <v>2.14</v>
      </c>
      <c r="T277" s="158"/>
      <c r="U277" s="158"/>
      <c r="V277" s="2">
        <f>ROUND((SUM(V268:V276))/1,2)</f>
        <v>0</v>
      </c>
      <c r="W277" s="158"/>
      <c r="X277" s="158"/>
      <c r="Y277" s="158"/>
      <c r="Z277" s="158"/>
    </row>
    <row r="278" spans="1:26" x14ac:dyDescent="0.25">
      <c r="A278" s="1"/>
      <c r="B278" s="1"/>
      <c r="C278" s="1"/>
      <c r="D278" s="1"/>
      <c r="E278" s="1"/>
      <c r="F278" s="174"/>
      <c r="G278" s="154"/>
      <c r="H278" s="154"/>
      <c r="I278" s="154"/>
      <c r="J278" s="1"/>
      <c r="K278" s="1"/>
      <c r="L278" s="1"/>
      <c r="M278" s="1"/>
      <c r="N278" s="1"/>
      <c r="O278" s="1"/>
      <c r="P278" s="1"/>
      <c r="Q278" s="1"/>
      <c r="R278" s="1"/>
      <c r="S278" s="1"/>
      <c r="V278" s="1"/>
    </row>
    <row r="279" spans="1:26" x14ac:dyDescent="0.25">
      <c r="A279" s="161"/>
      <c r="B279" s="161"/>
      <c r="C279" s="179">
        <v>763</v>
      </c>
      <c r="D279" s="179" t="s">
        <v>94</v>
      </c>
      <c r="E279" s="161"/>
      <c r="F279" s="178"/>
      <c r="G279" s="162"/>
      <c r="H279" s="162"/>
      <c r="I279" s="162"/>
      <c r="J279" s="161"/>
      <c r="K279" s="161"/>
      <c r="L279" s="161"/>
      <c r="M279" s="161"/>
      <c r="N279" s="161"/>
      <c r="O279" s="161"/>
      <c r="P279" s="161"/>
      <c r="Q279" s="161"/>
      <c r="R279" s="161"/>
      <c r="S279" s="161"/>
      <c r="T279" s="158"/>
      <c r="U279" s="158"/>
      <c r="V279" s="161"/>
      <c r="W279" s="158"/>
      <c r="X279" s="158"/>
      <c r="Y279" s="158"/>
      <c r="Z279" s="158"/>
    </row>
    <row r="280" spans="1:26" ht="35.1" customHeight="1" x14ac:dyDescent="0.25">
      <c r="A280" s="185"/>
      <c r="B280" s="180" t="s">
        <v>573</v>
      </c>
      <c r="C280" s="186" t="s">
        <v>574</v>
      </c>
      <c r="D280" s="180" t="s">
        <v>575</v>
      </c>
      <c r="E280" s="180" t="s">
        <v>142</v>
      </c>
      <c r="F280" s="181">
        <v>569.65</v>
      </c>
      <c r="G280" s="182">
        <v>0</v>
      </c>
      <c r="H280" s="182">
        <v>9.9700000000000006</v>
      </c>
      <c r="I280" s="182">
        <f>ROUND(F280*(G280+H280),2)</f>
        <v>5679.41</v>
      </c>
      <c r="J280" s="180">
        <f>ROUND(F280*(N280),2)</f>
        <v>5679.41</v>
      </c>
      <c r="K280" s="183">
        <f>ROUND(F280*(O280),2)</f>
        <v>0</v>
      </c>
      <c r="L280" s="183">
        <f>ROUND(F280*(G280),2)</f>
        <v>0</v>
      </c>
      <c r="M280" s="183">
        <f>ROUND(F280*(H280),2)</f>
        <v>5679.41</v>
      </c>
      <c r="N280" s="183">
        <v>9.9700000000000006</v>
      </c>
      <c r="O280" s="183"/>
      <c r="P280" s="187">
        <v>2.82E-3</v>
      </c>
      <c r="Q280" s="187"/>
      <c r="R280" s="187">
        <v>2.82E-3</v>
      </c>
      <c r="S280" s="183">
        <f>ROUND(F280*(P280),3)</f>
        <v>1.6060000000000001</v>
      </c>
      <c r="T280" s="184"/>
      <c r="U280" s="184"/>
      <c r="V280" s="187"/>
      <c r="Z280">
        <v>0</v>
      </c>
    </row>
    <row r="281" spans="1:26" ht="35.1" customHeight="1" x14ac:dyDescent="0.25">
      <c r="A281" s="185"/>
      <c r="B281" s="180" t="s">
        <v>573</v>
      </c>
      <c r="C281" s="186" t="s">
        <v>576</v>
      </c>
      <c r="D281" s="180" t="s">
        <v>577</v>
      </c>
      <c r="E281" s="180" t="s">
        <v>142</v>
      </c>
      <c r="F281" s="181">
        <v>569.65</v>
      </c>
      <c r="G281" s="182">
        <v>0</v>
      </c>
      <c r="H281" s="182">
        <v>23.71</v>
      </c>
      <c r="I281" s="182">
        <f>ROUND(F281*(G281+H281),2)</f>
        <v>13506.4</v>
      </c>
      <c r="J281" s="180">
        <f>ROUND(F281*(N281),2)</f>
        <v>13506.4</v>
      </c>
      <c r="K281" s="183">
        <f>ROUND(F281*(O281),2)</f>
        <v>0</v>
      </c>
      <c r="L281" s="183">
        <f>ROUND(F281*(G281),2)</f>
        <v>0</v>
      </c>
      <c r="M281" s="183">
        <f>ROUND(F281*(H281),2)</f>
        <v>13506.4</v>
      </c>
      <c r="N281" s="183">
        <v>23.71</v>
      </c>
      <c r="O281" s="183"/>
      <c r="P281" s="187">
        <v>1.6580000000000001E-2</v>
      </c>
      <c r="Q281" s="187"/>
      <c r="R281" s="187">
        <v>1.6580000000000001E-2</v>
      </c>
      <c r="S281" s="183">
        <f>ROUND(F281*(P281),3)</f>
        <v>9.4450000000000003</v>
      </c>
      <c r="T281" s="184"/>
      <c r="U281" s="184"/>
      <c r="V281" s="187"/>
      <c r="Z281">
        <v>0</v>
      </c>
    </row>
    <row r="282" spans="1:26" ht="35.1" customHeight="1" x14ac:dyDescent="0.25">
      <c r="A282" s="185"/>
      <c r="B282" s="180" t="s">
        <v>573</v>
      </c>
      <c r="C282" s="186" t="s">
        <v>578</v>
      </c>
      <c r="D282" s="180" t="s">
        <v>579</v>
      </c>
      <c r="E282" s="180" t="s">
        <v>142</v>
      </c>
      <c r="F282" s="181">
        <v>569.65</v>
      </c>
      <c r="G282" s="182">
        <v>0</v>
      </c>
      <c r="H282" s="182">
        <v>3.58</v>
      </c>
      <c r="I282" s="182">
        <f>ROUND(F282*(G282+H282),2)</f>
        <v>2039.35</v>
      </c>
      <c r="J282" s="180">
        <f>ROUND(F282*(N282),2)</f>
        <v>2039.35</v>
      </c>
      <c r="K282" s="183">
        <f>ROUND(F282*(O282),2)</f>
        <v>0</v>
      </c>
      <c r="L282" s="183">
        <f>ROUND(F282*(G282),2)</f>
        <v>0</v>
      </c>
      <c r="M282" s="183">
        <f>ROUND(F282*(H282),2)</f>
        <v>2039.35</v>
      </c>
      <c r="N282" s="183">
        <v>3.58</v>
      </c>
      <c r="O282" s="183"/>
      <c r="P282" s="187">
        <v>2.33E-3</v>
      </c>
      <c r="Q282" s="187"/>
      <c r="R282" s="187">
        <v>2.33E-3</v>
      </c>
      <c r="S282" s="183">
        <f>ROUND(F282*(P282),3)</f>
        <v>1.327</v>
      </c>
      <c r="T282" s="184"/>
      <c r="U282" s="184"/>
      <c r="V282" s="187"/>
      <c r="Z282">
        <v>0</v>
      </c>
    </row>
    <row r="283" spans="1:26" ht="35.1" customHeight="1" x14ac:dyDescent="0.25">
      <c r="A283" s="185"/>
      <c r="B283" s="180" t="s">
        <v>121</v>
      </c>
      <c r="C283" s="186" t="s">
        <v>580</v>
      </c>
      <c r="D283" s="180" t="s">
        <v>581</v>
      </c>
      <c r="E283" s="180" t="s">
        <v>142</v>
      </c>
      <c r="F283" s="181">
        <v>23.195</v>
      </c>
      <c r="G283" s="182">
        <v>0</v>
      </c>
      <c r="H283" s="182">
        <v>50.32</v>
      </c>
      <c r="I283" s="182">
        <f>ROUND(F283*(G283+H283),2)</f>
        <v>1167.17</v>
      </c>
      <c r="J283" s="180">
        <f>ROUND(F283*(N283),2)</f>
        <v>1167.17</v>
      </c>
      <c r="K283" s="183">
        <f>ROUND(F283*(O283),2)</f>
        <v>0</v>
      </c>
      <c r="L283" s="183">
        <f>ROUND(F283*(G283),2)</f>
        <v>0</v>
      </c>
      <c r="M283" s="183">
        <f>ROUND(F283*(H283),2)</f>
        <v>1167.17</v>
      </c>
      <c r="N283" s="183">
        <v>50.32</v>
      </c>
      <c r="O283" s="183"/>
      <c r="P283" s="187"/>
      <c r="Q283" s="187"/>
      <c r="R283" s="187"/>
      <c r="S283" s="183">
        <f>ROUND(F283*(P283),3)</f>
        <v>0</v>
      </c>
      <c r="T283" s="184"/>
      <c r="U283" s="184"/>
      <c r="V283" s="187"/>
      <c r="Z283">
        <v>0</v>
      </c>
    </row>
    <row r="284" spans="1:26" ht="35.1" customHeight="1" x14ac:dyDescent="0.25">
      <c r="A284" s="185"/>
      <c r="B284" s="180" t="s">
        <v>121</v>
      </c>
      <c r="C284" s="186" t="s">
        <v>582</v>
      </c>
      <c r="D284" s="180" t="s">
        <v>583</v>
      </c>
      <c r="E284" s="180" t="s">
        <v>142</v>
      </c>
      <c r="F284" s="181">
        <v>125.105</v>
      </c>
      <c r="G284" s="182">
        <v>0</v>
      </c>
      <c r="H284" s="182">
        <v>52.26</v>
      </c>
      <c r="I284" s="182">
        <f>ROUND(F284*(G284+H284),2)</f>
        <v>6537.99</v>
      </c>
      <c r="J284" s="180">
        <f>ROUND(F284*(N284),2)</f>
        <v>6537.99</v>
      </c>
      <c r="K284" s="183">
        <f>ROUND(F284*(O284),2)</f>
        <v>0</v>
      </c>
      <c r="L284" s="183">
        <f>ROUND(F284*(G284),2)</f>
        <v>0</v>
      </c>
      <c r="M284" s="183">
        <f>ROUND(F284*(H284),2)</f>
        <v>6537.99</v>
      </c>
      <c r="N284" s="183">
        <v>52.26</v>
      </c>
      <c r="O284" s="183"/>
      <c r="P284" s="187"/>
      <c r="Q284" s="187"/>
      <c r="R284" s="187"/>
      <c r="S284" s="183">
        <f>ROUND(F284*(P284),3)</f>
        <v>0</v>
      </c>
      <c r="T284" s="184"/>
      <c r="U284" s="184"/>
      <c r="V284" s="187"/>
      <c r="Z284">
        <v>0</v>
      </c>
    </row>
    <row r="285" spans="1:26" ht="35.1" customHeight="1" x14ac:dyDescent="0.25">
      <c r="A285" s="185"/>
      <c r="B285" s="180" t="s">
        <v>121</v>
      </c>
      <c r="C285" s="186" t="s">
        <v>584</v>
      </c>
      <c r="D285" s="180" t="s">
        <v>585</v>
      </c>
      <c r="E285" s="180" t="s">
        <v>118</v>
      </c>
      <c r="F285" s="181">
        <v>123.982</v>
      </c>
      <c r="G285" s="182">
        <v>0</v>
      </c>
      <c r="H285" s="182">
        <v>343.55</v>
      </c>
      <c r="I285" s="182">
        <f>ROUND(F285*(G285+H285),2)</f>
        <v>42594.02</v>
      </c>
      <c r="J285" s="180">
        <f>ROUND(F285*(N285),2)</f>
        <v>42594.02</v>
      </c>
      <c r="K285" s="183">
        <f>ROUND(F285*(O285),2)</f>
        <v>0</v>
      </c>
      <c r="L285" s="183">
        <f>ROUND(F285*(G285),2)</f>
        <v>0</v>
      </c>
      <c r="M285" s="183">
        <f>ROUND(F285*(H285),2)</f>
        <v>42594.02</v>
      </c>
      <c r="N285" s="183">
        <v>343.55</v>
      </c>
      <c r="O285" s="183"/>
      <c r="P285" s="187"/>
      <c r="Q285" s="187"/>
      <c r="R285" s="187"/>
      <c r="S285" s="183">
        <f>ROUND(F285*(P285),3)</f>
        <v>0</v>
      </c>
      <c r="T285" s="184"/>
      <c r="U285" s="184"/>
      <c r="V285" s="187"/>
      <c r="Z285">
        <v>0</v>
      </c>
    </row>
    <row r="286" spans="1:26" ht="35.1" customHeight="1" x14ac:dyDescent="0.25">
      <c r="A286" s="185"/>
      <c r="B286" s="180" t="s">
        <v>586</v>
      </c>
      <c r="C286" s="186" t="s">
        <v>587</v>
      </c>
      <c r="D286" s="180" t="s">
        <v>588</v>
      </c>
      <c r="E286" s="180" t="s">
        <v>290</v>
      </c>
      <c r="F286" s="181">
        <v>24.169</v>
      </c>
      <c r="G286" s="182">
        <v>0</v>
      </c>
      <c r="H286" s="182">
        <v>40.159999999999997</v>
      </c>
      <c r="I286" s="182">
        <f>ROUND(F286*(G286+H286),2)</f>
        <v>970.63</v>
      </c>
      <c r="J286" s="180">
        <f>ROUND(F286*(N286),2)</f>
        <v>970.63</v>
      </c>
      <c r="K286" s="183">
        <f>ROUND(F286*(O286),2)</f>
        <v>0</v>
      </c>
      <c r="L286" s="183">
        <f>ROUND(F286*(G286),2)</f>
        <v>0</v>
      </c>
      <c r="M286" s="183">
        <f>ROUND(F286*(H286),2)</f>
        <v>970.63</v>
      </c>
      <c r="N286" s="183">
        <v>40.159999999999997</v>
      </c>
      <c r="O286" s="183"/>
      <c r="P286" s="187"/>
      <c r="Q286" s="187"/>
      <c r="R286" s="187"/>
      <c r="S286" s="183">
        <f>ROUND(F286*(P286),3)</f>
        <v>0</v>
      </c>
      <c r="T286" s="184"/>
      <c r="U286" s="184"/>
      <c r="V286" s="187"/>
      <c r="Z286">
        <v>0</v>
      </c>
    </row>
    <row r="287" spans="1:26" x14ac:dyDescent="0.25">
      <c r="A287" s="161"/>
      <c r="B287" s="161"/>
      <c r="C287" s="179">
        <v>763</v>
      </c>
      <c r="D287" s="179" t="s">
        <v>94</v>
      </c>
      <c r="E287" s="161"/>
      <c r="F287" s="178"/>
      <c r="G287" s="164">
        <f>ROUND((SUM(L279:L286))/1,2)</f>
        <v>0</v>
      </c>
      <c r="H287" s="164">
        <f>ROUND((SUM(M279:M286))/1,2)</f>
        <v>72494.97</v>
      </c>
      <c r="I287" s="164">
        <f>ROUND((SUM(I279:I286))/1,2)</f>
        <v>72494.97</v>
      </c>
      <c r="J287" s="161"/>
      <c r="K287" s="161"/>
      <c r="L287" s="161">
        <f>ROUND((SUM(L279:L286))/1,2)</f>
        <v>0</v>
      </c>
      <c r="M287" s="161">
        <f>ROUND((SUM(M279:M286))/1,2)</f>
        <v>72494.97</v>
      </c>
      <c r="N287" s="161"/>
      <c r="O287" s="161"/>
      <c r="P287" s="196"/>
      <c r="Q287" s="161"/>
      <c r="R287" s="161"/>
      <c r="S287" s="196">
        <f>ROUND((SUM(S279:S286))/1,2)</f>
        <v>12.38</v>
      </c>
      <c r="T287" s="158"/>
      <c r="U287" s="158"/>
      <c r="V287" s="2">
        <f>ROUND((SUM(V279:V286))/1,2)</f>
        <v>0</v>
      </c>
      <c r="W287" s="158"/>
      <c r="X287" s="158"/>
      <c r="Y287" s="158"/>
      <c r="Z287" s="158"/>
    </row>
    <row r="288" spans="1:26" x14ac:dyDescent="0.25">
      <c r="A288" s="1"/>
      <c r="B288" s="1"/>
      <c r="C288" s="1"/>
      <c r="D288" s="1"/>
      <c r="E288" s="1"/>
      <c r="F288" s="174"/>
      <c r="G288" s="154"/>
      <c r="H288" s="154"/>
      <c r="I288" s="154"/>
      <c r="J288" s="1"/>
      <c r="K288" s="1"/>
      <c r="L288" s="1"/>
      <c r="M288" s="1"/>
      <c r="N288" s="1"/>
      <c r="O288" s="1"/>
      <c r="P288" s="1"/>
      <c r="Q288" s="1"/>
      <c r="R288" s="1"/>
      <c r="S288" s="1"/>
      <c r="V288" s="1"/>
    </row>
    <row r="289" spans="1:26" x14ac:dyDescent="0.25">
      <c r="A289" s="161"/>
      <c r="B289" s="161"/>
      <c r="C289" s="179">
        <v>764</v>
      </c>
      <c r="D289" s="179" t="s">
        <v>95</v>
      </c>
      <c r="E289" s="161"/>
      <c r="F289" s="178"/>
      <c r="G289" s="162"/>
      <c r="H289" s="162"/>
      <c r="I289" s="162"/>
      <c r="J289" s="161"/>
      <c r="K289" s="161"/>
      <c r="L289" s="161"/>
      <c r="M289" s="161"/>
      <c r="N289" s="161"/>
      <c r="O289" s="161"/>
      <c r="P289" s="161"/>
      <c r="Q289" s="161"/>
      <c r="R289" s="161"/>
      <c r="S289" s="161"/>
      <c r="T289" s="158"/>
      <c r="U289" s="158"/>
      <c r="V289" s="161"/>
      <c r="W289" s="158"/>
      <c r="X289" s="158"/>
      <c r="Y289" s="158"/>
      <c r="Z289" s="158"/>
    </row>
    <row r="290" spans="1:26" ht="35.1" customHeight="1" x14ac:dyDescent="0.25">
      <c r="A290" s="185"/>
      <c r="B290" s="180" t="s">
        <v>589</v>
      </c>
      <c r="C290" s="186" t="s">
        <v>590</v>
      </c>
      <c r="D290" s="180" t="s">
        <v>591</v>
      </c>
      <c r="E290" s="180" t="s">
        <v>142</v>
      </c>
      <c r="F290" s="181">
        <v>786.7</v>
      </c>
      <c r="G290" s="182">
        <v>0</v>
      </c>
      <c r="H290" s="182">
        <v>31.94</v>
      </c>
      <c r="I290" s="182">
        <f>ROUND(F290*(G290+H290),2)</f>
        <v>25127.200000000001</v>
      </c>
      <c r="J290" s="180">
        <f>ROUND(F290*(N290),2)</f>
        <v>25127.200000000001</v>
      </c>
      <c r="K290" s="183">
        <f>ROUND(F290*(O290),2)</f>
        <v>0</v>
      </c>
      <c r="L290" s="183">
        <f>ROUND(F290*(G290),2)</f>
        <v>0</v>
      </c>
      <c r="M290" s="183">
        <f>ROUND(F290*(H290),2)</f>
        <v>25127.200000000001</v>
      </c>
      <c r="N290" s="183">
        <v>31.94</v>
      </c>
      <c r="O290" s="183"/>
      <c r="P290" s="187">
        <v>3.3E-4</v>
      </c>
      <c r="Q290" s="187"/>
      <c r="R290" s="187">
        <v>3.3E-4</v>
      </c>
      <c r="S290" s="183">
        <f>ROUND(F290*(P290),3)</f>
        <v>0.26</v>
      </c>
      <c r="T290" s="184"/>
      <c r="U290" s="184"/>
      <c r="V290" s="187"/>
      <c r="Z290">
        <v>0</v>
      </c>
    </row>
    <row r="291" spans="1:26" ht="35.1" customHeight="1" x14ac:dyDescent="0.25">
      <c r="A291" s="185"/>
      <c r="B291" s="180" t="s">
        <v>589</v>
      </c>
      <c r="C291" s="186" t="s">
        <v>592</v>
      </c>
      <c r="D291" s="180" t="s">
        <v>593</v>
      </c>
      <c r="E291" s="180" t="s">
        <v>171</v>
      </c>
      <c r="F291" s="181">
        <v>77.55</v>
      </c>
      <c r="G291" s="182">
        <v>0</v>
      </c>
      <c r="H291" s="182">
        <v>12.39</v>
      </c>
      <c r="I291" s="182">
        <f>ROUND(F291*(G291+H291),2)</f>
        <v>960.84</v>
      </c>
      <c r="J291" s="180">
        <f>ROUND(F291*(N291),2)</f>
        <v>960.84</v>
      </c>
      <c r="K291" s="183">
        <f>ROUND(F291*(O291),2)</f>
        <v>0</v>
      </c>
      <c r="L291" s="183">
        <f>ROUND(F291*(G291),2)</f>
        <v>0</v>
      </c>
      <c r="M291" s="183">
        <f>ROUND(F291*(H291),2)</f>
        <v>960.84</v>
      </c>
      <c r="N291" s="183">
        <v>12.39</v>
      </c>
      <c r="O291" s="183"/>
      <c r="P291" s="187">
        <v>3.0900000000000003E-3</v>
      </c>
      <c r="Q291" s="187"/>
      <c r="R291" s="187">
        <v>3.0900000000000003E-3</v>
      </c>
      <c r="S291" s="183">
        <f>ROUND(F291*(P291),3)</f>
        <v>0.24</v>
      </c>
      <c r="T291" s="184"/>
      <c r="U291" s="184"/>
      <c r="V291" s="187"/>
      <c r="Z291">
        <v>0</v>
      </c>
    </row>
    <row r="292" spans="1:26" ht="35.1" customHeight="1" x14ac:dyDescent="0.25">
      <c r="A292" s="185"/>
      <c r="B292" s="180" t="s">
        <v>589</v>
      </c>
      <c r="C292" s="186" t="s">
        <v>594</v>
      </c>
      <c r="D292" s="180" t="s">
        <v>595</v>
      </c>
      <c r="E292" s="180" t="s">
        <v>158</v>
      </c>
      <c r="F292" s="181">
        <v>8</v>
      </c>
      <c r="G292" s="182">
        <v>0</v>
      </c>
      <c r="H292" s="182">
        <v>17.23</v>
      </c>
      <c r="I292" s="182">
        <f>ROUND(F292*(G292+H292),2)</f>
        <v>137.84</v>
      </c>
      <c r="J292" s="180">
        <f>ROUND(F292*(N292),2)</f>
        <v>137.84</v>
      </c>
      <c r="K292" s="183">
        <f>ROUND(F292*(O292),2)</f>
        <v>0</v>
      </c>
      <c r="L292" s="183">
        <f>ROUND(F292*(G292),2)</f>
        <v>0</v>
      </c>
      <c r="M292" s="183">
        <f>ROUND(F292*(H292),2)</f>
        <v>137.84</v>
      </c>
      <c r="N292" s="183">
        <v>17.23</v>
      </c>
      <c r="O292" s="183"/>
      <c r="P292" s="187">
        <v>1.65E-3</v>
      </c>
      <c r="Q292" s="187"/>
      <c r="R292" s="187">
        <v>1.65E-3</v>
      </c>
      <c r="S292" s="183">
        <f>ROUND(F292*(P292),3)</f>
        <v>1.2999999999999999E-2</v>
      </c>
      <c r="T292" s="184"/>
      <c r="U292" s="184"/>
      <c r="V292" s="187"/>
      <c r="Z292">
        <v>0</v>
      </c>
    </row>
    <row r="293" spans="1:26" ht="35.1" customHeight="1" x14ac:dyDescent="0.25">
      <c r="A293" s="185"/>
      <c r="B293" s="180" t="s">
        <v>596</v>
      </c>
      <c r="C293" s="186" t="s">
        <v>597</v>
      </c>
      <c r="D293" s="180" t="s">
        <v>598</v>
      </c>
      <c r="E293" s="180" t="s">
        <v>171</v>
      </c>
      <c r="F293" s="181">
        <v>35.549999999999997</v>
      </c>
      <c r="G293" s="182">
        <v>0</v>
      </c>
      <c r="H293" s="182">
        <v>9.15</v>
      </c>
      <c r="I293" s="182">
        <f>ROUND(F293*(G293+H293),2)</f>
        <v>325.27999999999997</v>
      </c>
      <c r="J293" s="180">
        <f>ROUND(F293*(N293),2)</f>
        <v>325.27999999999997</v>
      </c>
      <c r="K293" s="183">
        <f>ROUND(F293*(O293),2)</f>
        <v>0</v>
      </c>
      <c r="L293" s="183">
        <f>ROUND(F293*(G293),2)</f>
        <v>0</v>
      </c>
      <c r="M293" s="183">
        <f>ROUND(F293*(H293),2)</f>
        <v>325.27999999999997</v>
      </c>
      <c r="N293" s="183">
        <v>9.15</v>
      </c>
      <c r="O293" s="183"/>
      <c r="P293" s="187">
        <v>4.3000000000000004E-4</v>
      </c>
      <c r="Q293" s="187"/>
      <c r="R293" s="187">
        <v>4.3000000000000004E-4</v>
      </c>
      <c r="S293" s="183">
        <f>ROUND(F293*(P293),3)</f>
        <v>1.4999999999999999E-2</v>
      </c>
      <c r="T293" s="184"/>
      <c r="U293" s="184"/>
      <c r="V293" s="187"/>
      <c r="Z293">
        <v>0</v>
      </c>
    </row>
    <row r="294" spans="1:26" ht="35.1" customHeight="1" x14ac:dyDescent="0.25">
      <c r="A294" s="185"/>
      <c r="B294" s="180" t="s">
        <v>589</v>
      </c>
      <c r="C294" s="186" t="s">
        <v>599</v>
      </c>
      <c r="D294" s="180" t="s">
        <v>600</v>
      </c>
      <c r="E294" s="180" t="s">
        <v>171</v>
      </c>
      <c r="F294" s="181">
        <v>23.2</v>
      </c>
      <c r="G294" s="182">
        <v>0</v>
      </c>
      <c r="H294" s="182">
        <v>8.76</v>
      </c>
      <c r="I294" s="182">
        <f>ROUND(F294*(G294+H294),2)</f>
        <v>203.23</v>
      </c>
      <c r="J294" s="180">
        <f>ROUND(F294*(N294),2)</f>
        <v>203.23</v>
      </c>
      <c r="K294" s="183">
        <f>ROUND(F294*(O294),2)</f>
        <v>0</v>
      </c>
      <c r="L294" s="183">
        <f>ROUND(F294*(G294),2)</f>
        <v>0</v>
      </c>
      <c r="M294" s="183">
        <f>ROUND(F294*(H294),2)</f>
        <v>203.23</v>
      </c>
      <c r="N294" s="183">
        <v>8.76</v>
      </c>
      <c r="O294" s="183"/>
      <c r="P294" s="187">
        <v>2.8300000000000001E-3</v>
      </c>
      <c r="Q294" s="187"/>
      <c r="R294" s="187">
        <v>2.8300000000000001E-3</v>
      </c>
      <c r="S294" s="183">
        <f>ROUND(F294*(P294),3)</f>
        <v>6.6000000000000003E-2</v>
      </c>
      <c r="T294" s="184"/>
      <c r="U294" s="184"/>
      <c r="V294" s="187"/>
      <c r="Z294">
        <v>0</v>
      </c>
    </row>
    <row r="295" spans="1:26" ht="35.1" customHeight="1" x14ac:dyDescent="0.25">
      <c r="A295" s="185"/>
      <c r="B295" s="180" t="s">
        <v>601</v>
      </c>
      <c r="C295" s="186" t="s">
        <v>602</v>
      </c>
      <c r="D295" s="180" t="s">
        <v>603</v>
      </c>
      <c r="E295" s="180" t="s">
        <v>290</v>
      </c>
      <c r="F295" s="181">
        <v>5.883</v>
      </c>
      <c r="G295" s="182">
        <v>0</v>
      </c>
      <c r="H295" s="182">
        <v>45.97</v>
      </c>
      <c r="I295" s="182">
        <f>ROUND(F295*(G295+H295),2)</f>
        <v>270.44</v>
      </c>
      <c r="J295" s="180">
        <f>ROUND(F295*(N295),2)</f>
        <v>270.44</v>
      </c>
      <c r="K295" s="183">
        <f>ROUND(F295*(O295),2)</f>
        <v>0</v>
      </c>
      <c r="L295" s="183">
        <f>ROUND(F295*(G295),2)</f>
        <v>0</v>
      </c>
      <c r="M295" s="183">
        <f>ROUND(F295*(H295),2)</f>
        <v>270.44</v>
      </c>
      <c r="N295" s="183">
        <v>45.97</v>
      </c>
      <c r="O295" s="183"/>
      <c r="P295" s="187"/>
      <c r="Q295" s="187"/>
      <c r="R295" s="187"/>
      <c r="S295" s="183">
        <f>ROUND(F295*(P295),3)</f>
        <v>0</v>
      </c>
      <c r="T295" s="184"/>
      <c r="U295" s="184"/>
      <c r="V295" s="187"/>
      <c r="Z295">
        <v>0</v>
      </c>
    </row>
    <row r="296" spans="1:26" x14ac:dyDescent="0.25">
      <c r="A296" s="161"/>
      <c r="B296" s="161"/>
      <c r="C296" s="179">
        <v>764</v>
      </c>
      <c r="D296" s="179" t="s">
        <v>95</v>
      </c>
      <c r="E296" s="161"/>
      <c r="F296" s="178"/>
      <c r="G296" s="164">
        <f>ROUND((SUM(L289:L295))/1,2)</f>
        <v>0</v>
      </c>
      <c r="H296" s="164">
        <f>ROUND((SUM(M289:M295))/1,2)</f>
        <v>27024.83</v>
      </c>
      <c r="I296" s="164">
        <f>ROUND((SUM(I289:I295))/1,2)</f>
        <v>27024.83</v>
      </c>
      <c r="J296" s="161"/>
      <c r="K296" s="161"/>
      <c r="L296" s="161">
        <f>ROUND((SUM(L289:L295))/1,2)</f>
        <v>0</v>
      </c>
      <c r="M296" s="161">
        <f>ROUND((SUM(M289:M295))/1,2)</f>
        <v>27024.83</v>
      </c>
      <c r="N296" s="161"/>
      <c r="O296" s="161"/>
      <c r="P296" s="196"/>
      <c r="Q296" s="161"/>
      <c r="R296" s="161"/>
      <c r="S296" s="196">
        <f>ROUND((SUM(S289:S295))/1,2)</f>
        <v>0.59</v>
      </c>
      <c r="T296" s="158"/>
      <c r="U296" s="158"/>
      <c r="V296" s="2">
        <f>ROUND((SUM(V289:V295))/1,2)</f>
        <v>0</v>
      </c>
      <c r="W296" s="158"/>
      <c r="X296" s="158"/>
      <c r="Y296" s="158"/>
      <c r="Z296" s="158"/>
    </row>
    <row r="297" spans="1:26" x14ac:dyDescent="0.25">
      <c r="A297" s="1"/>
      <c r="B297" s="1"/>
      <c r="C297" s="1"/>
      <c r="D297" s="1"/>
      <c r="E297" s="1"/>
      <c r="F297" s="174"/>
      <c r="G297" s="154"/>
      <c r="H297" s="154"/>
      <c r="I297" s="154"/>
      <c r="J297" s="1"/>
      <c r="K297" s="1"/>
      <c r="L297" s="1"/>
      <c r="M297" s="1"/>
      <c r="N297" s="1"/>
      <c r="O297" s="1"/>
      <c r="P297" s="1"/>
      <c r="Q297" s="1"/>
      <c r="R297" s="1"/>
      <c r="S297" s="1"/>
      <c r="V297" s="1"/>
    </row>
    <row r="298" spans="1:26" x14ac:dyDescent="0.25">
      <c r="A298" s="161"/>
      <c r="B298" s="161"/>
      <c r="C298" s="179">
        <v>766</v>
      </c>
      <c r="D298" s="179" t="s">
        <v>96</v>
      </c>
      <c r="E298" s="161"/>
      <c r="F298" s="178"/>
      <c r="G298" s="162"/>
      <c r="H298" s="162"/>
      <c r="I298" s="162"/>
      <c r="J298" s="161"/>
      <c r="K298" s="161"/>
      <c r="L298" s="161"/>
      <c r="M298" s="161"/>
      <c r="N298" s="161"/>
      <c r="O298" s="161"/>
      <c r="P298" s="161"/>
      <c r="Q298" s="161"/>
      <c r="R298" s="161"/>
      <c r="S298" s="161"/>
      <c r="T298" s="158"/>
      <c r="U298" s="158"/>
      <c r="V298" s="161"/>
      <c r="W298" s="158"/>
      <c r="X298" s="158"/>
      <c r="Y298" s="158"/>
      <c r="Z298" s="158"/>
    </row>
    <row r="299" spans="1:26" ht="35.1" customHeight="1" x14ac:dyDescent="0.25">
      <c r="A299" s="185"/>
      <c r="B299" s="180" t="s">
        <v>604</v>
      </c>
      <c r="C299" s="186" t="s">
        <v>605</v>
      </c>
      <c r="D299" s="180" t="s">
        <v>606</v>
      </c>
      <c r="E299" s="180" t="s">
        <v>142</v>
      </c>
      <c r="F299" s="181">
        <v>105.374</v>
      </c>
      <c r="G299" s="182">
        <v>0</v>
      </c>
      <c r="H299" s="182">
        <v>9.77</v>
      </c>
      <c r="I299" s="182">
        <f>ROUND(F299*(G299+H299),2)</f>
        <v>1029.5</v>
      </c>
      <c r="J299" s="180">
        <f>ROUND(F299*(N299),2)</f>
        <v>1029.5</v>
      </c>
      <c r="K299" s="183">
        <f>ROUND(F299*(O299),2)</f>
        <v>0</v>
      </c>
      <c r="L299" s="183">
        <f>ROUND(F299*(G299),2)</f>
        <v>0</v>
      </c>
      <c r="M299" s="183">
        <f>ROUND(F299*(H299),2)</f>
        <v>1029.5</v>
      </c>
      <c r="N299" s="183">
        <v>9.77</v>
      </c>
      <c r="O299" s="183"/>
      <c r="P299" s="187">
        <v>4.0000000000000003E-5</v>
      </c>
      <c r="Q299" s="187"/>
      <c r="R299" s="187">
        <v>4.0000000000000003E-5</v>
      </c>
      <c r="S299" s="183">
        <f>ROUND(F299*(P299),3)</f>
        <v>4.0000000000000001E-3</v>
      </c>
      <c r="T299" s="184"/>
      <c r="U299" s="184"/>
      <c r="V299" s="187"/>
      <c r="Z299">
        <v>0</v>
      </c>
    </row>
    <row r="300" spans="1:26" ht="35.1" customHeight="1" x14ac:dyDescent="0.25">
      <c r="A300" s="185"/>
      <c r="B300" s="180" t="s">
        <v>604</v>
      </c>
      <c r="C300" s="186" t="s">
        <v>607</v>
      </c>
      <c r="D300" s="180" t="s">
        <v>608</v>
      </c>
      <c r="E300" s="180" t="s">
        <v>158</v>
      </c>
      <c r="F300" s="181">
        <v>23</v>
      </c>
      <c r="G300" s="182">
        <v>0</v>
      </c>
      <c r="H300" s="182">
        <v>6.29</v>
      </c>
      <c r="I300" s="182">
        <f>ROUND(F300*(G300+H300),2)</f>
        <v>144.66999999999999</v>
      </c>
      <c r="J300" s="180">
        <f>ROUND(F300*(N300),2)</f>
        <v>144.66999999999999</v>
      </c>
      <c r="K300" s="183">
        <f>ROUND(F300*(O300),2)</f>
        <v>0</v>
      </c>
      <c r="L300" s="183">
        <f>ROUND(F300*(G300),2)</f>
        <v>0</v>
      </c>
      <c r="M300" s="183">
        <f>ROUND(F300*(H300),2)</f>
        <v>144.66999999999999</v>
      </c>
      <c r="N300" s="183">
        <v>6.29</v>
      </c>
      <c r="O300" s="183"/>
      <c r="P300" s="187"/>
      <c r="Q300" s="187"/>
      <c r="R300" s="187"/>
      <c r="S300" s="183">
        <f>ROUND(F300*(P300),3)</f>
        <v>0</v>
      </c>
      <c r="T300" s="184"/>
      <c r="U300" s="184"/>
      <c r="V300" s="187"/>
      <c r="Z300">
        <v>0</v>
      </c>
    </row>
    <row r="301" spans="1:26" ht="35.1" customHeight="1" x14ac:dyDescent="0.25">
      <c r="A301" s="185"/>
      <c r="B301" s="180" t="s">
        <v>604</v>
      </c>
      <c r="C301" s="186" t="s">
        <v>609</v>
      </c>
      <c r="D301" s="180" t="s">
        <v>610</v>
      </c>
      <c r="E301" s="180" t="s">
        <v>158</v>
      </c>
      <c r="F301" s="181">
        <v>4</v>
      </c>
      <c r="G301" s="182">
        <v>0</v>
      </c>
      <c r="H301" s="182">
        <v>104.52</v>
      </c>
      <c r="I301" s="182">
        <f>ROUND(F301*(G301+H301),2)</f>
        <v>418.08</v>
      </c>
      <c r="J301" s="180">
        <f>ROUND(F301*(N301),2)</f>
        <v>418.08</v>
      </c>
      <c r="K301" s="183">
        <f>ROUND(F301*(O301),2)</f>
        <v>0</v>
      </c>
      <c r="L301" s="183">
        <f>ROUND(F301*(G301),2)</f>
        <v>0</v>
      </c>
      <c r="M301" s="183">
        <f>ROUND(F301*(H301),2)</f>
        <v>418.08</v>
      </c>
      <c r="N301" s="183">
        <v>104.52</v>
      </c>
      <c r="O301" s="183"/>
      <c r="P301" s="187"/>
      <c r="Q301" s="187"/>
      <c r="R301" s="187"/>
      <c r="S301" s="183">
        <f>ROUND(F301*(P301),3)</f>
        <v>0</v>
      </c>
      <c r="T301" s="184"/>
      <c r="U301" s="184"/>
      <c r="V301" s="187"/>
      <c r="Z301">
        <v>0</v>
      </c>
    </row>
    <row r="302" spans="1:26" ht="35.1" customHeight="1" x14ac:dyDescent="0.25">
      <c r="A302" s="185"/>
      <c r="B302" s="180" t="s">
        <v>604</v>
      </c>
      <c r="C302" s="186" t="s">
        <v>611</v>
      </c>
      <c r="D302" s="180" t="s">
        <v>612</v>
      </c>
      <c r="E302" s="180" t="s">
        <v>158</v>
      </c>
      <c r="F302" s="181">
        <v>4</v>
      </c>
      <c r="G302" s="182">
        <v>0</v>
      </c>
      <c r="H302" s="182">
        <v>92.9</v>
      </c>
      <c r="I302" s="182">
        <f>ROUND(F302*(G302+H302),2)</f>
        <v>371.6</v>
      </c>
      <c r="J302" s="180">
        <f>ROUND(F302*(N302),2)</f>
        <v>371.6</v>
      </c>
      <c r="K302" s="183">
        <f>ROUND(F302*(O302),2)</f>
        <v>0</v>
      </c>
      <c r="L302" s="183">
        <f>ROUND(F302*(G302),2)</f>
        <v>0</v>
      </c>
      <c r="M302" s="183">
        <f>ROUND(F302*(H302),2)</f>
        <v>371.6</v>
      </c>
      <c r="N302" s="183">
        <v>92.9</v>
      </c>
      <c r="O302" s="183"/>
      <c r="P302" s="187"/>
      <c r="Q302" s="187"/>
      <c r="R302" s="187"/>
      <c r="S302" s="183">
        <f>ROUND(F302*(P302),3)</f>
        <v>0</v>
      </c>
      <c r="T302" s="184"/>
      <c r="U302" s="184"/>
      <c r="V302" s="187"/>
      <c r="Z302">
        <v>0</v>
      </c>
    </row>
    <row r="303" spans="1:26" ht="35.1" customHeight="1" x14ac:dyDescent="0.25">
      <c r="A303" s="185"/>
      <c r="B303" s="180" t="s">
        <v>604</v>
      </c>
      <c r="C303" s="186" t="s">
        <v>613</v>
      </c>
      <c r="D303" s="180" t="s">
        <v>614</v>
      </c>
      <c r="E303" s="180" t="s">
        <v>158</v>
      </c>
      <c r="F303" s="181">
        <v>23</v>
      </c>
      <c r="G303" s="182">
        <v>0</v>
      </c>
      <c r="H303" s="182">
        <v>4.04</v>
      </c>
      <c r="I303" s="182">
        <f>ROUND(F303*(G303+H303),2)</f>
        <v>92.92</v>
      </c>
      <c r="J303" s="180">
        <f>ROUND(F303*(N303),2)</f>
        <v>92.92</v>
      </c>
      <c r="K303" s="183">
        <f>ROUND(F303*(O303),2)</f>
        <v>0</v>
      </c>
      <c r="L303" s="183">
        <f>ROUND(F303*(G303),2)</f>
        <v>0</v>
      </c>
      <c r="M303" s="183">
        <f>ROUND(F303*(H303),2)</f>
        <v>92.92</v>
      </c>
      <c r="N303" s="183">
        <v>4.04</v>
      </c>
      <c r="O303" s="183"/>
      <c r="P303" s="187">
        <v>1.0000000000000001E-5</v>
      </c>
      <c r="Q303" s="187"/>
      <c r="R303" s="187">
        <v>1.0000000000000001E-5</v>
      </c>
      <c r="S303" s="183">
        <f>ROUND(F303*(P303),3)</f>
        <v>0</v>
      </c>
      <c r="T303" s="184"/>
      <c r="U303" s="184"/>
      <c r="V303" s="187"/>
      <c r="Z303">
        <v>0</v>
      </c>
    </row>
    <row r="304" spans="1:26" ht="35.1" customHeight="1" x14ac:dyDescent="0.25">
      <c r="A304" s="185"/>
      <c r="B304" s="180" t="s">
        <v>604</v>
      </c>
      <c r="C304" s="186" t="s">
        <v>615</v>
      </c>
      <c r="D304" s="180" t="s">
        <v>616</v>
      </c>
      <c r="E304" s="180" t="s">
        <v>290</v>
      </c>
      <c r="F304" s="181">
        <v>1.58</v>
      </c>
      <c r="G304" s="182">
        <v>0</v>
      </c>
      <c r="H304" s="182">
        <v>19.350000000000001</v>
      </c>
      <c r="I304" s="182">
        <f>ROUND(F304*(G304+H304),2)</f>
        <v>30.57</v>
      </c>
      <c r="J304" s="180">
        <f>ROUND(F304*(N304),2)</f>
        <v>30.57</v>
      </c>
      <c r="K304" s="183">
        <f>ROUND(F304*(O304),2)</f>
        <v>0</v>
      </c>
      <c r="L304" s="183">
        <f>ROUND(F304*(G304),2)</f>
        <v>0</v>
      </c>
      <c r="M304" s="183">
        <f>ROUND(F304*(H304),2)</f>
        <v>30.57</v>
      </c>
      <c r="N304" s="183">
        <v>19.350000000000001</v>
      </c>
      <c r="O304" s="183"/>
      <c r="P304" s="187"/>
      <c r="Q304" s="187"/>
      <c r="R304" s="187"/>
      <c r="S304" s="183">
        <f>ROUND(F304*(P304),3)</f>
        <v>0</v>
      </c>
      <c r="T304" s="184"/>
      <c r="U304" s="184"/>
      <c r="V304" s="187"/>
      <c r="Z304">
        <v>0</v>
      </c>
    </row>
    <row r="305" spans="1:26" x14ac:dyDescent="0.25">
      <c r="A305" s="161"/>
      <c r="B305" s="161"/>
      <c r="C305" s="179">
        <v>766</v>
      </c>
      <c r="D305" s="179" t="s">
        <v>96</v>
      </c>
      <c r="E305" s="161"/>
      <c r="F305" s="178"/>
      <c r="G305" s="164">
        <f>ROUND((SUM(L298:L304))/1,2)</f>
        <v>0</v>
      </c>
      <c r="H305" s="164">
        <f>ROUND((SUM(M298:M304))/1,2)</f>
        <v>2087.34</v>
      </c>
      <c r="I305" s="164">
        <f>ROUND((SUM(I298:I304))/1,2)</f>
        <v>2087.34</v>
      </c>
      <c r="J305" s="161"/>
      <c r="K305" s="161"/>
      <c r="L305" s="161">
        <f>ROUND((SUM(L298:L304))/1,2)</f>
        <v>0</v>
      </c>
      <c r="M305" s="161">
        <f>ROUND((SUM(M298:M304))/1,2)</f>
        <v>2087.34</v>
      </c>
      <c r="N305" s="161"/>
      <c r="O305" s="161"/>
      <c r="P305" s="196"/>
      <c r="Q305" s="161"/>
      <c r="R305" s="161"/>
      <c r="S305" s="196">
        <f>ROUND((SUM(S298:S304))/1,2)</f>
        <v>0</v>
      </c>
      <c r="T305" s="158"/>
      <c r="U305" s="158"/>
      <c r="V305" s="2">
        <f>ROUND((SUM(V298:V304))/1,2)</f>
        <v>0</v>
      </c>
      <c r="W305" s="158"/>
      <c r="X305" s="158"/>
      <c r="Y305" s="158"/>
      <c r="Z305" s="158"/>
    </row>
    <row r="306" spans="1:26" x14ac:dyDescent="0.25">
      <c r="A306" s="1"/>
      <c r="B306" s="1"/>
      <c r="C306" s="1"/>
      <c r="D306" s="1"/>
      <c r="E306" s="1"/>
      <c r="F306" s="174"/>
      <c r="G306" s="154"/>
      <c r="H306" s="154"/>
      <c r="I306" s="154"/>
      <c r="J306" s="1"/>
      <c r="K306" s="1"/>
      <c r="L306" s="1"/>
      <c r="M306" s="1"/>
      <c r="N306" s="1"/>
      <c r="O306" s="1"/>
      <c r="P306" s="1"/>
      <c r="Q306" s="1"/>
      <c r="R306" s="1"/>
      <c r="S306" s="1"/>
      <c r="V306" s="1"/>
    </row>
    <row r="307" spans="1:26" x14ac:dyDescent="0.25">
      <c r="A307" s="161"/>
      <c r="B307" s="161"/>
      <c r="C307" s="179">
        <v>771</v>
      </c>
      <c r="D307" s="179" t="s">
        <v>97</v>
      </c>
      <c r="E307" s="161"/>
      <c r="F307" s="178"/>
      <c r="G307" s="162"/>
      <c r="H307" s="162"/>
      <c r="I307" s="162"/>
      <c r="J307" s="161"/>
      <c r="K307" s="161"/>
      <c r="L307" s="161"/>
      <c r="M307" s="161"/>
      <c r="N307" s="161"/>
      <c r="O307" s="161"/>
      <c r="P307" s="161"/>
      <c r="Q307" s="161"/>
      <c r="R307" s="161"/>
      <c r="S307" s="161"/>
      <c r="T307" s="158"/>
      <c r="U307" s="158"/>
      <c r="V307" s="161"/>
      <c r="W307" s="158"/>
      <c r="X307" s="158"/>
      <c r="Y307" s="158"/>
      <c r="Z307" s="158"/>
    </row>
    <row r="308" spans="1:26" ht="35.1" customHeight="1" x14ac:dyDescent="0.25">
      <c r="A308" s="193"/>
      <c r="B308" s="188" t="s">
        <v>146</v>
      </c>
      <c r="C308" s="194" t="s">
        <v>617</v>
      </c>
      <c r="D308" s="188" t="s">
        <v>618</v>
      </c>
      <c r="E308" s="188" t="s">
        <v>171</v>
      </c>
      <c r="F308" s="189">
        <v>106.267</v>
      </c>
      <c r="G308" s="190">
        <v>0</v>
      </c>
      <c r="H308" s="190">
        <v>0.41</v>
      </c>
      <c r="I308" s="190">
        <f>ROUND(F308*(G308+H308),2)</f>
        <v>43.57</v>
      </c>
      <c r="J308" s="188">
        <f>ROUND(F308*(N308),2)</f>
        <v>43.57</v>
      </c>
      <c r="K308" s="191">
        <f>ROUND(F308*(O308),2)</f>
        <v>0</v>
      </c>
      <c r="L308" s="191">
        <f>ROUND(F308*(G308),2)</f>
        <v>0</v>
      </c>
      <c r="M308" s="191">
        <f>ROUND(F308*(H308),2)</f>
        <v>43.57</v>
      </c>
      <c r="N308" s="191">
        <v>0.41</v>
      </c>
      <c r="O308" s="191"/>
      <c r="P308" s="195"/>
      <c r="Q308" s="195"/>
      <c r="R308" s="195"/>
      <c r="S308" s="191">
        <f>ROUND(F308*(P308),3)</f>
        <v>0</v>
      </c>
      <c r="T308" s="192"/>
      <c r="U308" s="192"/>
      <c r="V308" s="195"/>
      <c r="Z308">
        <v>0</v>
      </c>
    </row>
    <row r="309" spans="1:26" ht="35.1" customHeight="1" x14ac:dyDescent="0.25">
      <c r="A309" s="193"/>
      <c r="B309" s="188" t="s">
        <v>146</v>
      </c>
      <c r="C309" s="194" t="s">
        <v>619</v>
      </c>
      <c r="D309" s="188" t="s">
        <v>620</v>
      </c>
      <c r="E309" s="188" t="s">
        <v>171</v>
      </c>
      <c r="F309" s="189">
        <v>72</v>
      </c>
      <c r="G309" s="190">
        <v>0</v>
      </c>
      <c r="H309" s="190">
        <v>0.55000000000000004</v>
      </c>
      <c r="I309" s="190">
        <f>ROUND(F309*(G309+H309),2)</f>
        <v>39.6</v>
      </c>
      <c r="J309" s="188">
        <f>ROUND(F309*(N309),2)</f>
        <v>39.6</v>
      </c>
      <c r="K309" s="191">
        <f>ROUND(F309*(O309),2)</f>
        <v>0</v>
      </c>
      <c r="L309" s="191">
        <f>ROUND(F309*(G309),2)</f>
        <v>0</v>
      </c>
      <c r="M309" s="191">
        <f>ROUND(F309*(H309),2)</f>
        <v>39.6</v>
      </c>
      <c r="N309" s="191">
        <v>0.55000000000000004</v>
      </c>
      <c r="O309" s="191"/>
      <c r="P309" s="195"/>
      <c r="Q309" s="195"/>
      <c r="R309" s="195"/>
      <c r="S309" s="191">
        <f>ROUND(F309*(P309),3)</f>
        <v>0</v>
      </c>
      <c r="T309" s="192"/>
      <c r="U309" s="192"/>
      <c r="V309" s="195"/>
      <c r="Z309">
        <v>0</v>
      </c>
    </row>
    <row r="310" spans="1:26" ht="35.1" customHeight="1" x14ac:dyDescent="0.25">
      <c r="A310" s="193"/>
      <c r="B310" s="188" t="s">
        <v>146</v>
      </c>
      <c r="C310" s="194" t="s">
        <v>621</v>
      </c>
      <c r="D310" s="188" t="s">
        <v>622</v>
      </c>
      <c r="E310" s="188" t="s">
        <v>171</v>
      </c>
      <c r="F310" s="189">
        <v>22.867000000000001</v>
      </c>
      <c r="G310" s="190">
        <v>0</v>
      </c>
      <c r="H310" s="190">
        <v>0.75</v>
      </c>
      <c r="I310" s="190">
        <f>ROUND(F310*(G310+H310),2)</f>
        <v>17.149999999999999</v>
      </c>
      <c r="J310" s="188">
        <f>ROUND(F310*(N310),2)</f>
        <v>17.149999999999999</v>
      </c>
      <c r="K310" s="191">
        <f>ROUND(F310*(O310),2)</f>
        <v>0</v>
      </c>
      <c r="L310" s="191">
        <f>ROUND(F310*(G310),2)</f>
        <v>0</v>
      </c>
      <c r="M310" s="191">
        <f>ROUND(F310*(H310),2)</f>
        <v>17.149999999999999</v>
      </c>
      <c r="N310" s="191">
        <v>0.75</v>
      </c>
      <c r="O310" s="191"/>
      <c r="P310" s="195"/>
      <c r="Q310" s="195"/>
      <c r="R310" s="195"/>
      <c r="S310" s="191">
        <f>ROUND(F310*(P310),3)</f>
        <v>0</v>
      </c>
      <c r="T310" s="192"/>
      <c r="U310" s="192"/>
      <c r="V310" s="195"/>
      <c r="Z310">
        <v>0</v>
      </c>
    </row>
    <row r="311" spans="1:26" ht="35.1" customHeight="1" x14ac:dyDescent="0.25">
      <c r="A311" s="185"/>
      <c r="B311" s="180" t="s">
        <v>121</v>
      </c>
      <c r="C311" s="186" t="s">
        <v>623</v>
      </c>
      <c r="D311" s="180" t="s">
        <v>624</v>
      </c>
      <c r="E311" s="180" t="s">
        <v>171</v>
      </c>
      <c r="F311" s="181">
        <v>15.244</v>
      </c>
      <c r="G311" s="182">
        <v>0</v>
      </c>
      <c r="H311" s="182">
        <v>3.27</v>
      </c>
      <c r="I311" s="182">
        <f>ROUND(F311*(G311+H311),2)</f>
        <v>49.85</v>
      </c>
      <c r="J311" s="180">
        <f>ROUND(F311*(N311),2)</f>
        <v>49.85</v>
      </c>
      <c r="K311" s="183">
        <f>ROUND(F311*(O311),2)</f>
        <v>0</v>
      </c>
      <c r="L311" s="183">
        <f>ROUND(F311*(G311),2)</f>
        <v>0</v>
      </c>
      <c r="M311" s="183">
        <f>ROUND(F311*(H311),2)</f>
        <v>49.85</v>
      </c>
      <c r="N311" s="183">
        <v>3.27</v>
      </c>
      <c r="O311" s="183"/>
      <c r="P311" s="187"/>
      <c r="Q311" s="187"/>
      <c r="R311" s="187"/>
      <c r="S311" s="183">
        <f>ROUND(F311*(P311),3)</f>
        <v>0</v>
      </c>
      <c r="T311" s="184"/>
      <c r="U311" s="184"/>
      <c r="V311" s="187"/>
      <c r="Z311">
        <v>0</v>
      </c>
    </row>
    <row r="312" spans="1:26" ht="35.1" customHeight="1" x14ac:dyDescent="0.25">
      <c r="A312" s="185"/>
      <c r="B312" s="180" t="s">
        <v>625</v>
      </c>
      <c r="C312" s="186" t="s">
        <v>626</v>
      </c>
      <c r="D312" s="180" t="s">
        <v>627</v>
      </c>
      <c r="E312" s="180" t="s">
        <v>142</v>
      </c>
      <c r="F312" s="181">
        <v>58.53</v>
      </c>
      <c r="G312" s="182">
        <v>0</v>
      </c>
      <c r="H312" s="182">
        <v>12.58</v>
      </c>
      <c r="I312" s="182">
        <f>ROUND(F312*(G312+H312),2)</f>
        <v>736.31</v>
      </c>
      <c r="J312" s="180">
        <f>ROUND(F312*(N312),2)</f>
        <v>736.31</v>
      </c>
      <c r="K312" s="183">
        <f>ROUND(F312*(O312),2)</f>
        <v>0</v>
      </c>
      <c r="L312" s="183">
        <f>ROUND(F312*(G312),2)</f>
        <v>0</v>
      </c>
      <c r="M312" s="183">
        <f>ROUND(F312*(H312),2)</f>
        <v>736.31</v>
      </c>
      <c r="N312" s="183">
        <v>12.58</v>
      </c>
      <c r="O312" s="183"/>
      <c r="P312" s="187">
        <v>5.3005999999999999E-3</v>
      </c>
      <c r="Q312" s="187"/>
      <c r="R312" s="187">
        <v>5.3005999999999999E-3</v>
      </c>
      <c r="S312" s="183">
        <f>ROUND(F312*(P312),3)</f>
        <v>0.31</v>
      </c>
      <c r="T312" s="184"/>
      <c r="U312" s="184"/>
      <c r="V312" s="187"/>
      <c r="Z312">
        <v>0</v>
      </c>
    </row>
    <row r="313" spans="1:26" ht="35.1" customHeight="1" x14ac:dyDescent="0.25">
      <c r="A313" s="185"/>
      <c r="B313" s="180" t="s">
        <v>121</v>
      </c>
      <c r="C313" s="186" t="s">
        <v>628</v>
      </c>
      <c r="D313" s="180" t="s">
        <v>629</v>
      </c>
      <c r="E313" s="180" t="s">
        <v>142</v>
      </c>
      <c r="F313" s="181">
        <v>15.07</v>
      </c>
      <c r="G313" s="182">
        <v>0</v>
      </c>
      <c r="H313" s="182">
        <v>0.33</v>
      </c>
      <c r="I313" s="182">
        <f>ROUND(F313*(G313+H313),2)</f>
        <v>4.97</v>
      </c>
      <c r="J313" s="180">
        <f>ROUND(F313*(N313),2)</f>
        <v>4.97</v>
      </c>
      <c r="K313" s="183">
        <f>ROUND(F313*(O313),2)</f>
        <v>0</v>
      </c>
      <c r="L313" s="183">
        <f>ROUND(F313*(G313),2)</f>
        <v>0</v>
      </c>
      <c r="M313" s="183">
        <f>ROUND(F313*(H313),2)</f>
        <v>4.97</v>
      </c>
      <c r="N313" s="183">
        <v>0.33</v>
      </c>
      <c r="O313" s="183"/>
      <c r="P313" s="187"/>
      <c r="Q313" s="187"/>
      <c r="R313" s="187"/>
      <c r="S313" s="183">
        <f>ROUND(F313*(P313),3)</f>
        <v>0</v>
      </c>
      <c r="T313" s="184"/>
      <c r="U313" s="184"/>
      <c r="V313" s="187"/>
      <c r="Z313">
        <v>0</v>
      </c>
    </row>
    <row r="314" spans="1:26" ht="35.1" customHeight="1" x14ac:dyDescent="0.25">
      <c r="A314" s="185"/>
      <c r="B314" s="180" t="s">
        <v>625</v>
      </c>
      <c r="C314" s="186" t="s">
        <v>630</v>
      </c>
      <c r="D314" s="180" t="s">
        <v>631</v>
      </c>
      <c r="E314" s="180" t="s">
        <v>290</v>
      </c>
      <c r="F314" s="181">
        <v>1.579</v>
      </c>
      <c r="G314" s="182">
        <v>0</v>
      </c>
      <c r="H314" s="182">
        <v>13.55</v>
      </c>
      <c r="I314" s="182">
        <f>ROUND(F314*(G314+H314),2)</f>
        <v>21.4</v>
      </c>
      <c r="J314" s="180">
        <f>ROUND(F314*(N314),2)</f>
        <v>21.4</v>
      </c>
      <c r="K314" s="183">
        <f>ROUND(F314*(O314),2)</f>
        <v>0</v>
      </c>
      <c r="L314" s="183">
        <f>ROUND(F314*(G314),2)</f>
        <v>0</v>
      </c>
      <c r="M314" s="183">
        <f>ROUND(F314*(H314),2)</f>
        <v>21.4</v>
      </c>
      <c r="N314" s="183">
        <v>13.55</v>
      </c>
      <c r="O314" s="183"/>
      <c r="P314" s="187"/>
      <c r="Q314" s="187"/>
      <c r="R314" s="187"/>
      <c r="S314" s="183">
        <f>ROUND(F314*(P314),3)</f>
        <v>0</v>
      </c>
      <c r="T314" s="184"/>
      <c r="U314" s="184"/>
      <c r="V314" s="187"/>
      <c r="Z314">
        <v>0</v>
      </c>
    </row>
    <row r="315" spans="1:26" x14ac:dyDescent="0.25">
      <c r="A315" s="161"/>
      <c r="B315" s="161"/>
      <c r="C315" s="179">
        <v>771</v>
      </c>
      <c r="D315" s="179" t="s">
        <v>97</v>
      </c>
      <c r="E315" s="161"/>
      <c r="F315" s="178"/>
      <c r="G315" s="164">
        <f>ROUND((SUM(L307:L314))/1,2)</f>
        <v>0</v>
      </c>
      <c r="H315" s="164">
        <f>ROUND((SUM(M307:M314))/1,2)</f>
        <v>912.85</v>
      </c>
      <c r="I315" s="164">
        <f>ROUND((SUM(I307:I314))/1,2)</f>
        <v>912.85</v>
      </c>
      <c r="J315" s="161"/>
      <c r="K315" s="161"/>
      <c r="L315" s="161">
        <f>ROUND((SUM(L307:L314))/1,2)</f>
        <v>0</v>
      </c>
      <c r="M315" s="161">
        <f>ROUND((SUM(M307:M314))/1,2)</f>
        <v>912.85</v>
      </c>
      <c r="N315" s="161"/>
      <c r="O315" s="161"/>
      <c r="P315" s="196"/>
      <c r="Q315" s="161"/>
      <c r="R315" s="161"/>
      <c r="S315" s="196">
        <f>ROUND((SUM(S307:S314))/1,2)</f>
        <v>0.31</v>
      </c>
      <c r="T315" s="158"/>
      <c r="U315" s="158"/>
      <c r="V315" s="2">
        <f>ROUND((SUM(V307:V314))/1,2)</f>
        <v>0</v>
      </c>
      <c r="W315" s="158"/>
      <c r="X315" s="158"/>
      <c r="Y315" s="158"/>
      <c r="Z315" s="158"/>
    </row>
    <row r="316" spans="1:26" x14ac:dyDescent="0.25">
      <c r="A316" s="1"/>
      <c r="B316" s="1"/>
      <c r="C316" s="1"/>
      <c r="D316" s="1"/>
      <c r="E316" s="1"/>
      <c r="F316" s="174"/>
      <c r="G316" s="154"/>
      <c r="H316" s="154"/>
      <c r="I316" s="154"/>
      <c r="J316" s="1"/>
      <c r="K316" s="1"/>
      <c r="L316" s="1"/>
      <c r="M316" s="1"/>
      <c r="N316" s="1"/>
      <c r="O316" s="1"/>
      <c r="P316" s="1"/>
      <c r="Q316" s="1"/>
      <c r="R316" s="1"/>
      <c r="S316" s="1"/>
      <c r="V316" s="1"/>
    </row>
    <row r="317" spans="1:26" x14ac:dyDescent="0.25">
      <c r="A317" s="161"/>
      <c r="B317" s="161"/>
      <c r="C317" s="179">
        <v>776</v>
      </c>
      <c r="D317" s="179" t="s">
        <v>98</v>
      </c>
      <c r="E317" s="161"/>
      <c r="F317" s="178"/>
      <c r="G317" s="162"/>
      <c r="H317" s="162"/>
      <c r="I317" s="162"/>
      <c r="J317" s="161"/>
      <c r="K317" s="161"/>
      <c r="L317" s="161"/>
      <c r="M317" s="161"/>
      <c r="N317" s="161"/>
      <c r="O317" s="161"/>
      <c r="P317" s="161"/>
      <c r="Q317" s="161"/>
      <c r="R317" s="161"/>
      <c r="S317" s="161"/>
      <c r="T317" s="158"/>
      <c r="U317" s="158"/>
      <c r="V317" s="161"/>
      <c r="W317" s="158"/>
      <c r="X317" s="158"/>
      <c r="Y317" s="158"/>
      <c r="Z317" s="158"/>
    </row>
    <row r="318" spans="1:26" ht="35.1" customHeight="1" x14ac:dyDescent="0.25">
      <c r="A318" s="185"/>
      <c r="B318" s="180" t="s">
        <v>632</v>
      </c>
      <c r="C318" s="186" t="s">
        <v>633</v>
      </c>
      <c r="D318" s="180" t="s">
        <v>634</v>
      </c>
      <c r="E318" s="180" t="s">
        <v>142</v>
      </c>
      <c r="F318" s="181">
        <v>502.86</v>
      </c>
      <c r="G318" s="182">
        <v>0</v>
      </c>
      <c r="H318" s="182">
        <v>3.13</v>
      </c>
      <c r="I318" s="182">
        <f>ROUND(F318*(G318+H318),2)</f>
        <v>1573.95</v>
      </c>
      <c r="J318" s="180">
        <f>ROUND(F318*(N318),2)</f>
        <v>1573.95</v>
      </c>
      <c r="K318" s="183">
        <f>ROUND(F318*(O318),2)</f>
        <v>0</v>
      </c>
      <c r="L318" s="183">
        <f>ROUND(F318*(G318),2)</f>
        <v>0</v>
      </c>
      <c r="M318" s="183">
        <f>ROUND(F318*(H318),2)</f>
        <v>1573.95</v>
      </c>
      <c r="N318" s="183">
        <v>3.13</v>
      </c>
      <c r="O318" s="183"/>
      <c r="P318" s="187">
        <v>2.3000000000000001E-4</v>
      </c>
      <c r="Q318" s="187"/>
      <c r="R318" s="187">
        <v>2.3000000000000001E-4</v>
      </c>
      <c r="S318" s="183">
        <f>ROUND(F318*(P318),3)</f>
        <v>0.11600000000000001</v>
      </c>
      <c r="T318" s="184"/>
      <c r="U318" s="184"/>
      <c r="V318" s="187"/>
      <c r="Z318">
        <v>0</v>
      </c>
    </row>
    <row r="319" spans="1:26" ht="35.1" customHeight="1" x14ac:dyDescent="0.25">
      <c r="A319" s="193"/>
      <c r="B319" s="188" t="s">
        <v>146</v>
      </c>
      <c r="C319" s="194" t="s">
        <v>635</v>
      </c>
      <c r="D319" s="188" t="s">
        <v>636</v>
      </c>
      <c r="E319" s="188" t="s">
        <v>142</v>
      </c>
      <c r="F319" s="189">
        <v>522.97400000000005</v>
      </c>
      <c r="G319" s="190">
        <v>0</v>
      </c>
      <c r="H319" s="190">
        <v>11.9</v>
      </c>
      <c r="I319" s="190">
        <f>ROUND(F319*(G319+H319),2)</f>
        <v>6223.39</v>
      </c>
      <c r="J319" s="188">
        <f>ROUND(F319*(N319),2)</f>
        <v>6223.39</v>
      </c>
      <c r="K319" s="191">
        <f>ROUND(F319*(O319),2)</f>
        <v>0</v>
      </c>
      <c r="L319" s="191">
        <f>ROUND(F319*(G319),2)</f>
        <v>0</v>
      </c>
      <c r="M319" s="191">
        <f>ROUND(F319*(H319),2)</f>
        <v>6223.39</v>
      </c>
      <c r="N319" s="191">
        <v>11.9</v>
      </c>
      <c r="O319" s="191"/>
      <c r="P319" s="195"/>
      <c r="Q319" s="195"/>
      <c r="R319" s="195"/>
      <c r="S319" s="191">
        <f>ROUND(F319*(P319),3)</f>
        <v>0</v>
      </c>
      <c r="T319" s="192"/>
      <c r="U319" s="192"/>
      <c r="V319" s="195"/>
      <c r="Z319">
        <v>0</v>
      </c>
    </row>
    <row r="320" spans="1:26" ht="35.1" customHeight="1" x14ac:dyDescent="0.25">
      <c r="A320" s="185"/>
      <c r="B320" s="180" t="s">
        <v>632</v>
      </c>
      <c r="C320" s="186" t="s">
        <v>637</v>
      </c>
      <c r="D320" s="180" t="s">
        <v>638</v>
      </c>
      <c r="E320" s="180" t="s">
        <v>171</v>
      </c>
      <c r="F320" s="181">
        <v>351.78199999999998</v>
      </c>
      <c r="G320" s="182">
        <v>0</v>
      </c>
      <c r="H320" s="182">
        <v>1.06</v>
      </c>
      <c r="I320" s="182">
        <f>ROUND(F320*(G320+H320),2)</f>
        <v>372.89</v>
      </c>
      <c r="J320" s="180">
        <f>ROUND(F320*(N320),2)</f>
        <v>372.89</v>
      </c>
      <c r="K320" s="183">
        <f>ROUND(F320*(O320),2)</f>
        <v>0</v>
      </c>
      <c r="L320" s="183">
        <f>ROUND(F320*(G320),2)</f>
        <v>0</v>
      </c>
      <c r="M320" s="183">
        <f>ROUND(F320*(H320),2)</f>
        <v>372.89</v>
      </c>
      <c r="N320" s="183">
        <v>1.06</v>
      </c>
      <c r="O320" s="183"/>
      <c r="P320" s="187">
        <v>1.0000000000000001E-5</v>
      </c>
      <c r="Q320" s="187"/>
      <c r="R320" s="187">
        <v>1.0000000000000001E-5</v>
      </c>
      <c r="S320" s="183">
        <f>ROUND(F320*(P320),3)</f>
        <v>4.0000000000000001E-3</v>
      </c>
      <c r="T320" s="184"/>
      <c r="U320" s="184"/>
      <c r="V320" s="187"/>
      <c r="Z320">
        <v>0</v>
      </c>
    </row>
    <row r="321" spans="1:26" ht="35.1" customHeight="1" x14ac:dyDescent="0.25">
      <c r="A321" s="185"/>
      <c r="B321" s="180" t="s">
        <v>632</v>
      </c>
      <c r="C321" s="186" t="s">
        <v>639</v>
      </c>
      <c r="D321" s="180" t="s">
        <v>640</v>
      </c>
      <c r="E321" s="180" t="s">
        <v>290</v>
      </c>
      <c r="F321" s="181">
        <v>1.548</v>
      </c>
      <c r="G321" s="182">
        <v>0</v>
      </c>
      <c r="H321" s="182">
        <v>12.29</v>
      </c>
      <c r="I321" s="182">
        <f>ROUND(F321*(G321+H321),2)</f>
        <v>19.02</v>
      </c>
      <c r="J321" s="180">
        <f>ROUND(F321*(N321),2)</f>
        <v>19.02</v>
      </c>
      <c r="K321" s="183">
        <f>ROUND(F321*(O321),2)</f>
        <v>0</v>
      </c>
      <c r="L321" s="183">
        <f>ROUND(F321*(G321),2)</f>
        <v>0</v>
      </c>
      <c r="M321" s="183">
        <f>ROUND(F321*(H321),2)</f>
        <v>19.02</v>
      </c>
      <c r="N321" s="183">
        <v>12.29</v>
      </c>
      <c r="O321" s="183"/>
      <c r="P321" s="187"/>
      <c r="Q321" s="187"/>
      <c r="R321" s="187"/>
      <c r="S321" s="183">
        <f>ROUND(F321*(P321),3)</f>
        <v>0</v>
      </c>
      <c r="T321" s="184"/>
      <c r="U321" s="184"/>
      <c r="V321" s="187"/>
      <c r="Z321">
        <v>0</v>
      </c>
    </row>
    <row r="322" spans="1:26" x14ac:dyDescent="0.25">
      <c r="A322" s="161"/>
      <c r="B322" s="161"/>
      <c r="C322" s="179">
        <v>776</v>
      </c>
      <c r="D322" s="179" t="s">
        <v>98</v>
      </c>
      <c r="E322" s="161"/>
      <c r="F322" s="178"/>
      <c r="G322" s="164">
        <f>ROUND((SUM(L317:L321))/1,2)</f>
        <v>0</v>
      </c>
      <c r="H322" s="164">
        <f>ROUND((SUM(M317:M321))/1,2)</f>
        <v>8189.25</v>
      </c>
      <c r="I322" s="164">
        <f>ROUND((SUM(I317:I321))/1,2)</f>
        <v>8189.25</v>
      </c>
      <c r="J322" s="161"/>
      <c r="K322" s="161"/>
      <c r="L322" s="161">
        <f>ROUND((SUM(L317:L321))/1,2)</f>
        <v>0</v>
      </c>
      <c r="M322" s="161">
        <f>ROUND((SUM(M317:M321))/1,2)</f>
        <v>8189.25</v>
      </c>
      <c r="N322" s="161"/>
      <c r="O322" s="161"/>
      <c r="P322" s="196"/>
      <c r="Q322" s="161"/>
      <c r="R322" s="161"/>
      <c r="S322" s="196">
        <f>ROUND((SUM(S317:S321))/1,2)</f>
        <v>0.12</v>
      </c>
      <c r="T322" s="158"/>
      <c r="U322" s="158"/>
      <c r="V322" s="2">
        <f>ROUND((SUM(V317:V321))/1,2)</f>
        <v>0</v>
      </c>
      <c r="W322" s="158"/>
      <c r="X322" s="158"/>
      <c r="Y322" s="158"/>
      <c r="Z322" s="158"/>
    </row>
    <row r="323" spans="1:26" x14ac:dyDescent="0.25">
      <c r="A323" s="1"/>
      <c r="B323" s="1"/>
      <c r="C323" s="1"/>
      <c r="D323" s="1"/>
      <c r="E323" s="1"/>
      <c r="F323" s="174"/>
      <c r="G323" s="154"/>
      <c r="H323" s="154"/>
      <c r="I323" s="154"/>
      <c r="J323" s="1"/>
      <c r="K323" s="1"/>
      <c r="L323" s="1"/>
      <c r="M323" s="1"/>
      <c r="N323" s="1"/>
      <c r="O323" s="1"/>
      <c r="P323" s="1"/>
      <c r="Q323" s="1"/>
      <c r="R323" s="1"/>
      <c r="S323" s="1"/>
      <c r="V323" s="1"/>
    </row>
    <row r="324" spans="1:26" x14ac:dyDescent="0.25">
      <c r="A324" s="161"/>
      <c r="B324" s="161"/>
      <c r="C324" s="179">
        <v>781</v>
      </c>
      <c r="D324" s="179" t="s">
        <v>99</v>
      </c>
      <c r="E324" s="161"/>
      <c r="F324" s="178"/>
      <c r="G324" s="162"/>
      <c r="H324" s="162"/>
      <c r="I324" s="162"/>
      <c r="J324" s="161"/>
      <c r="K324" s="161"/>
      <c r="L324" s="161"/>
      <c r="M324" s="161"/>
      <c r="N324" s="161"/>
      <c r="O324" s="161"/>
      <c r="P324" s="161"/>
      <c r="Q324" s="161"/>
      <c r="R324" s="161"/>
      <c r="S324" s="161"/>
      <c r="T324" s="158"/>
      <c r="U324" s="158"/>
      <c r="V324" s="161"/>
      <c r="W324" s="158"/>
      <c r="X324" s="158"/>
      <c r="Y324" s="158"/>
      <c r="Z324" s="158"/>
    </row>
    <row r="325" spans="1:26" ht="35.1" customHeight="1" x14ac:dyDescent="0.25">
      <c r="A325" s="185"/>
      <c r="B325" s="180" t="s">
        <v>641</v>
      </c>
      <c r="C325" s="186" t="s">
        <v>642</v>
      </c>
      <c r="D325" s="180" t="s">
        <v>643</v>
      </c>
      <c r="E325" s="180" t="s">
        <v>142</v>
      </c>
      <c r="F325" s="181">
        <v>184.965</v>
      </c>
      <c r="G325" s="182">
        <v>0</v>
      </c>
      <c r="H325" s="182">
        <v>18.77</v>
      </c>
      <c r="I325" s="182">
        <f>ROUND(F325*(G325+H325),2)</f>
        <v>3471.79</v>
      </c>
      <c r="J325" s="180">
        <f>ROUND(F325*(N325),2)</f>
        <v>3471.79</v>
      </c>
      <c r="K325" s="183">
        <f>ROUND(F325*(O325),2)</f>
        <v>0</v>
      </c>
      <c r="L325" s="183">
        <f>ROUND(F325*(G325),2)</f>
        <v>0</v>
      </c>
      <c r="M325" s="183">
        <f>ROUND(F325*(H325),2)</f>
        <v>3471.79</v>
      </c>
      <c r="N325" s="183">
        <v>18.77</v>
      </c>
      <c r="O325" s="183"/>
      <c r="P325" s="187">
        <v>3.3400000000000001E-3</v>
      </c>
      <c r="Q325" s="187"/>
      <c r="R325" s="187">
        <v>3.3400000000000001E-3</v>
      </c>
      <c r="S325" s="183">
        <f>ROUND(F325*(P325),3)</f>
        <v>0.61799999999999999</v>
      </c>
      <c r="T325" s="184"/>
      <c r="U325" s="184"/>
      <c r="V325" s="187"/>
      <c r="Z325">
        <v>0</v>
      </c>
    </row>
    <row r="326" spans="1:26" ht="35.1" customHeight="1" x14ac:dyDescent="0.25">
      <c r="A326" s="185"/>
      <c r="B326" s="180" t="s">
        <v>121</v>
      </c>
      <c r="C326" s="186" t="s">
        <v>644</v>
      </c>
      <c r="D326" s="180" t="s">
        <v>645</v>
      </c>
      <c r="E326" s="180" t="s">
        <v>142</v>
      </c>
      <c r="F326" s="181">
        <v>158.565</v>
      </c>
      <c r="G326" s="182">
        <v>0</v>
      </c>
      <c r="H326" s="182">
        <v>5.9</v>
      </c>
      <c r="I326" s="182">
        <f>ROUND(F326*(G326+H326),2)</f>
        <v>935.53</v>
      </c>
      <c r="J326" s="180">
        <f>ROUND(F326*(N326),2)</f>
        <v>935.53</v>
      </c>
      <c r="K326" s="183">
        <f>ROUND(F326*(O326),2)</f>
        <v>0</v>
      </c>
      <c r="L326" s="183">
        <f>ROUND(F326*(G326),2)</f>
        <v>0</v>
      </c>
      <c r="M326" s="183">
        <f>ROUND(F326*(H326),2)</f>
        <v>935.53</v>
      </c>
      <c r="N326" s="183">
        <v>5.9</v>
      </c>
      <c r="O326" s="183"/>
      <c r="P326" s="187"/>
      <c r="Q326" s="187"/>
      <c r="R326" s="187"/>
      <c r="S326" s="183">
        <f>ROUND(F326*(P326),3)</f>
        <v>0</v>
      </c>
      <c r="T326" s="184"/>
      <c r="U326" s="184"/>
      <c r="V326" s="187"/>
      <c r="Z326">
        <v>0</v>
      </c>
    </row>
    <row r="327" spans="1:26" ht="35.1" customHeight="1" x14ac:dyDescent="0.25">
      <c r="A327" s="185"/>
      <c r="B327" s="180" t="s">
        <v>121</v>
      </c>
      <c r="C327" s="186" t="s">
        <v>646</v>
      </c>
      <c r="D327" s="180" t="s">
        <v>647</v>
      </c>
      <c r="E327" s="180" t="s">
        <v>142</v>
      </c>
      <c r="F327" s="181">
        <v>184.965</v>
      </c>
      <c r="G327" s="182">
        <v>0</v>
      </c>
      <c r="H327" s="182">
        <v>7.0000000000000007E-2</v>
      </c>
      <c r="I327" s="182">
        <f>ROUND(F327*(G327+H327),2)</f>
        <v>12.95</v>
      </c>
      <c r="J327" s="180">
        <f>ROUND(F327*(N327),2)</f>
        <v>12.95</v>
      </c>
      <c r="K327" s="183">
        <f>ROUND(F327*(O327),2)</f>
        <v>0</v>
      </c>
      <c r="L327" s="183">
        <f>ROUND(F327*(G327),2)</f>
        <v>0</v>
      </c>
      <c r="M327" s="183">
        <f>ROUND(F327*(H327),2)</f>
        <v>12.95</v>
      </c>
      <c r="N327" s="183">
        <v>7.0000000000000007E-2</v>
      </c>
      <c r="O327" s="183"/>
      <c r="P327" s="187"/>
      <c r="Q327" s="187"/>
      <c r="R327" s="187"/>
      <c r="S327" s="183">
        <f>ROUND(F327*(P327),3)</f>
        <v>0</v>
      </c>
      <c r="T327" s="184"/>
      <c r="U327" s="184"/>
      <c r="V327" s="187"/>
      <c r="Z327">
        <v>0</v>
      </c>
    </row>
    <row r="328" spans="1:26" ht="35.1" customHeight="1" x14ac:dyDescent="0.25">
      <c r="A328" s="185"/>
      <c r="B328" s="180" t="s">
        <v>641</v>
      </c>
      <c r="C328" s="186" t="s">
        <v>648</v>
      </c>
      <c r="D328" s="180" t="s">
        <v>649</v>
      </c>
      <c r="E328" s="180" t="s">
        <v>290</v>
      </c>
      <c r="F328" s="181">
        <v>2.5379999999999998</v>
      </c>
      <c r="G328" s="182">
        <v>0</v>
      </c>
      <c r="H328" s="182">
        <v>13.55</v>
      </c>
      <c r="I328" s="182">
        <f>ROUND(F328*(G328+H328),2)</f>
        <v>34.39</v>
      </c>
      <c r="J328" s="180">
        <f>ROUND(F328*(N328),2)</f>
        <v>34.39</v>
      </c>
      <c r="K328" s="183">
        <f>ROUND(F328*(O328),2)</f>
        <v>0</v>
      </c>
      <c r="L328" s="183">
        <f>ROUND(F328*(G328),2)</f>
        <v>0</v>
      </c>
      <c r="M328" s="183">
        <f>ROUND(F328*(H328),2)</f>
        <v>34.39</v>
      </c>
      <c r="N328" s="183">
        <v>13.55</v>
      </c>
      <c r="O328" s="183"/>
      <c r="P328" s="187"/>
      <c r="Q328" s="187"/>
      <c r="R328" s="187"/>
      <c r="S328" s="183">
        <f>ROUND(F328*(P328),3)</f>
        <v>0</v>
      </c>
      <c r="T328" s="184"/>
      <c r="U328" s="184"/>
      <c r="V328" s="187"/>
      <c r="Z328">
        <v>0</v>
      </c>
    </row>
    <row r="329" spans="1:26" x14ac:dyDescent="0.25">
      <c r="A329" s="161"/>
      <c r="B329" s="161"/>
      <c r="C329" s="179">
        <v>781</v>
      </c>
      <c r="D329" s="179" t="s">
        <v>99</v>
      </c>
      <c r="E329" s="161"/>
      <c r="F329" s="178"/>
      <c r="G329" s="164">
        <f>ROUND((SUM(L324:L328))/1,2)</f>
        <v>0</v>
      </c>
      <c r="H329" s="164">
        <f>ROUND((SUM(M324:M328))/1,2)</f>
        <v>4454.66</v>
      </c>
      <c r="I329" s="164">
        <f>ROUND((SUM(I324:I328))/1,2)</f>
        <v>4454.66</v>
      </c>
      <c r="J329" s="161"/>
      <c r="K329" s="161"/>
      <c r="L329" s="161">
        <f>ROUND((SUM(L324:L328))/1,2)</f>
        <v>0</v>
      </c>
      <c r="M329" s="161">
        <f>ROUND((SUM(M324:M328))/1,2)</f>
        <v>4454.66</v>
      </c>
      <c r="N329" s="161"/>
      <c r="O329" s="161"/>
      <c r="P329" s="196"/>
      <c r="Q329" s="161"/>
      <c r="R329" s="161"/>
      <c r="S329" s="196">
        <f>ROUND((SUM(S324:S328))/1,2)</f>
        <v>0.62</v>
      </c>
      <c r="T329" s="158"/>
      <c r="U329" s="158"/>
      <c r="V329" s="2">
        <f>ROUND((SUM(V324:V328))/1,2)</f>
        <v>0</v>
      </c>
      <c r="W329" s="158"/>
      <c r="X329" s="158"/>
      <c r="Y329" s="158"/>
      <c r="Z329" s="158"/>
    </row>
    <row r="330" spans="1:26" x14ac:dyDescent="0.25">
      <c r="A330" s="1"/>
      <c r="B330" s="1"/>
      <c r="C330" s="1"/>
      <c r="D330" s="1"/>
      <c r="E330" s="1"/>
      <c r="F330" s="174"/>
      <c r="G330" s="154"/>
      <c r="H330" s="154"/>
      <c r="I330" s="154"/>
      <c r="J330" s="1"/>
      <c r="K330" s="1"/>
      <c r="L330" s="1"/>
      <c r="M330" s="1"/>
      <c r="N330" s="1"/>
      <c r="O330" s="1"/>
      <c r="P330" s="1"/>
      <c r="Q330" s="1"/>
      <c r="R330" s="1"/>
      <c r="S330" s="1"/>
      <c r="V330" s="1"/>
    </row>
    <row r="331" spans="1:26" x14ac:dyDescent="0.25">
      <c r="A331" s="161"/>
      <c r="B331" s="161"/>
      <c r="C331" s="179">
        <v>783</v>
      </c>
      <c r="D331" s="179" t="s">
        <v>100</v>
      </c>
      <c r="E331" s="161"/>
      <c r="F331" s="178"/>
      <c r="G331" s="162"/>
      <c r="H331" s="162"/>
      <c r="I331" s="162"/>
      <c r="J331" s="161"/>
      <c r="K331" s="161"/>
      <c r="L331" s="161"/>
      <c r="M331" s="161"/>
      <c r="N331" s="161"/>
      <c r="O331" s="161"/>
      <c r="P331" s="161"/>
      <c r="Q331" s="161"/>
      <c r="R331" s="161"/>
      <c r="S331" s="161"/>
      <c r="T331" s="158"/>
      <c r="U331" s="158"/>
      <c r="V331" s="161"/>
      <c r="W331" s="158"/>
      <c r="X331" s="158"/>
      <c r="Y331" s="158"/>
      <c r="Z331" s="158"/>
    </row>
    <row r="332" spans="1:26" ht="35.1" customHeight="1" x14ac:dyDescent="0.25">
      <c r="A332" s="185"/>
      <c r="B332" s="180" t="s">
        <v>650</v>
      </c>
      <c r="C332" s="186" t="s">
        <v>651</v>
      </c>
      <c r="D332" s="180" t="s">
        <v>652</v>
      </c>
      <c r="E332" s="180" t="s">
        <v>142</v>
      </c>
      <c r="F332" s="181">
        <v>105.374</v>
      </c>
      <c r="G332" s="182">
        <v>0</v>
      </c>
      <c r="H332" s="182">
        <v>4.0199999999999996</v>
      </c>
      <c r="I332" s="182">
        <f>ROUND(F332*(G332+H332),2)</f>
        <v>423.6</v>
      </c>
      <c r="J332" s="180">
        <f>ROUND(F332*(N332),2)</f>
        <v>423.6</v>
      </c>
      <c r="K332" s="183">
        <f>ROUND(F332*(O332),2)</f>
        <v>0</v>
      </c>
      <c r="L332" s="183">
        <f>ROUND(F332*(G332),2)</f>
        <v>0</v>
      </c>
      <c r="M332" s="183">
        <f>ROUND(F332*(H332),2)</f>
        <v>423.6</v>
      </c>
      <c r="N332" s="183">
        <v>4.0199999999999996</v>
      </c>
      <c r="O332" s="183"/>
      <c r="P332" s="187">
        <v>2.2000000000000001E-4</v>
      </c>
      <c r="Q332" s="187"/>
      <c r="R332" s="187">
        <v>2.2000000000000001E-4</v>
      </c>
      <c r="S332" s="183">
        <f>ROUND(F332*(P332),3)</f>
        <v>2.3E-2</v>
      </c>
      <c r="T332" s="184"/>
      <c r="U332" s="184"/>
      <c r="V332" s="187"/>
      <c r="Z332">
        <v>0</v>
      </c>
    </row>
    <row r="333" spans="1:26" x14ac:dyDescent="0.25">
      <c r="A333" s="161"/>
      <c r="B333" s="161"/>
      <c r="C333" s="179">
        <v>783</v>
      </c>
      <c r="D333" s="179" t="s">
        <v>100</v>
      </c>
      <c r="E333" s="161"/>
      <c r="F333" s="178"/>
      <c r="G333" s="164">
        <f>ROUND((SUM(L331:L332))/1,2)</f>
        <v>0</v>
      </c>
      <c r="H333" s="164">
        <f>ROUND((SUM(M331:M332))/1,2)</f>
        <v>423.6</v>
      </c>
      <c r="I333" s="164">
        <f>ROUND((SUM(I331:I332))/1,2)</f>
        <v>423.6</v>
      </c>
      <c r="J333" s="161"/>
      <c r="K333" s="161"/>
      <c r="L333" s="161">
        <f>ROUND((SUM(L331:L332))/1,2)</f>
        <v>0</v>
      </c>
      <c r="M333" s="161">
        <f>ROUND((SUM(M331:M332))/1,2)</f>
        <v>423.6</v>
      </c>
      <c r="N333" s="161"/>
      <c r="O333" s="161"/>
      <c r="P333" s="196"/>
      <c r="Q333" s="161"/>
      <c r="R333" s="161"/>
      <c r="S333" s="196">
        <f>ROUND((SUM(S331:S332))/1,2)</f>
        <v>0.02</v>
      </c>
      <c r="T333" s="158"/>
      <c r="U333" s="158"/>
      <c r="V333" s="2">
        <f>ROUND((SUM(V331:V332))/1,2)</f>
        <v>0</v>
      </c>
      <c r="W333" s="158"/>
      <c r="X333" s="158"/>
      <c r="Y333" s="158"/>
      <c r="Z333" s="158"/>
    </row>
    <row r="334" spans="1:26" x14ac:dyDescent="0.25">
      <c r="A334" s="1"/>
      <c r="B334" s="1"/>
      <c r="C334" s="1"/>
      <c r="D334" s="1"/>
      <c r="E334" s="1"/>
      <c r="F334" s="174"/>
      <c r="G334" s="154"/>
      <c r="H334" s="154"/>
      <c r="I334" s="154"/>
      <c r="J334" s="1"/>
      <c r="K334" s="1"/>
      <c r="L334" s="1"/>
      <c r="M334" s="1"/>
      <c r="N334" s="1"/>
      <c r="O334" s="1"/>
      <c r="P334" s="1"/>
      <c r="Q334" s="1"/>
      <c r="R334" s="1"/>
      <c r="S334" s="1"/>
      <c r="V334" s="1"/>
    </row>
    <row r="335" spans="1:26" x14ac:dyDescent="0.25">
      <c r="A335" s="161"/>
      <c r="B335" s="161"/>
      <c r="C335" s="179">
        <v>784</v>
      </c>
      <c r="D335" s="179" t="s">
        <v>101</v>
      </c>
      <c r="E335" s="161"/>
      <c r="F335" s="178"/>
      <c r="G335" s="162"/>
      <c r="H335" s="162"/>
      <c r="I335" s="162"/>
      <c r="J335" s="161"/>
      <c r="K335" s="161"/>
      <c r="L335" s="161"/>
      <c r="M335" s="161"/>
      <c r="N335" s="161"/>
      <c r="O335" s="161"/>
      <c r="P335" s="161"/>
      <c r="Q335" s="161"/>
      <c r="R335" s="161"/>
      <c r="S335" s="161"/>
      <c r="T335" s="158"/>
      <c r="U335" s="158"/>
      <c r="V335" s="161"/>
      <c r="W335" s="158"/>
      <c r="X335" s="158"/>
      <c r="Y335" s="158"/>
      <c r="Z335" s="158"/>
    </row>
    <row r="336" spans="1:26" ht="35.1" customHeight="1" x14ac:dyDescent="0.25">
      <c r="A336" s="185"/>
      <c r="B336" s="180" t="s">
        <v>653</v>
      </c>
      <c r="C336" s="186" t="s">
        <v>654</v>
      </c>
      <c r="D336" s="180" t="s">
        <v>655</v>
      </c>
      <c r="E336" s="180" t="s">
        <v>142</v>
      </c>
      <c r="F336" s="181">
        <v>781.29600000000005</v>
      </c>
      <c r="G336" s="182">
        <v>0</v>
      </c>
      <c r="H336" s="182">
        <v>2.94</v>
      </c>
      <c r="I336" s="182">
        <f>ROUND(F336*(G336+H336),2)</f>
        <v>2297.0100000000002</v>
      </c>
      <c r="J336" s="180">
        <f>ROUND(F336*(N336),2)</f>
        <v>2297.0100000000002</v>
      </c>
      <c r="K336" s="183">
        <f>ROUND(F336*(O336),2)</f>
        <v>0</v>
      </c>
      <c r="L336" s="183">
        <f>ROUND(F336*(G336),2)</f>
        <v>0</v>
      </c>
      <c r="M336" s="183">
        <f>ROUND(F336*(H336),2)</f>
        <v>2297.0100000000002</v>
      </c>
      <c r="N336" s="183">
        <v>2.94</v>
      </c>
      <c r="O336" s="183"/>
      <c r="P336" s="187">
        <v>5.9000000000000003E-4</v>
      </c>
      <c r="Q336" s="187"/>
      <c r="R336" s="187">
        <v>5.9000000000000003E-4</v>
      </c>
      <c r="S336" s="183">
        <f>ROUND(F336*(P336),3)</f>
        <v>0.46100000000000002</v>
      </c>
      <c r="T336" s="184"/>
      <c r="U336" s="184"/>
      <c r="V336" s="187"/>
      <c r="Z336">
        <v>0</v>
      </c>
    </row>
    <row r="337" spans="1:26" ht="35.1" customHeight="1" x14ac:dyDescent="0.25">
      <c r="A337" s="185"/>
      <c r="B337" s="180" t="s">
        <v>653</v>
      </c>
      <c r="C337" s="186" t="s">
        <v>656</v>
      </c>
      <c r="D337" s="180" t="s">
        <v>657</v>
      </c>
      <c r="E337" s="180" t="s">
        <v>142</v>
      </c>
      <c r="F337" s="181">
        <v>569.65</v>
      </c>
      <c r="G337" s="182">
        <v>0</v>
      </c>
      <c r="H337" s="182">
        <v>1.1599999999999999</v>
      </c>
      <c r="I337" s="182">
        <f>ROUND(F337*(G337+H337),2)</f>
        <v>660.79</v>
      </c>
      <c r="J337" s="180">
        <f>ROUND(F337*(N337),2)</f>
        <v>660.79</v>
      </c>
      <c r="K337" s="183">
        <f>ROUND(F337*(O337),2)</f>
        <v>0</v>
      </c>
      <c r="L337" s="183">
        <f>ROUND(F337*(G337),2)</f>
        <v>0</v>
      </c>
      <c r="M337" s="183">
        <f>ROUND(F337*(H337),2)</f>
        <v>660.79</v>
      </c>
      <c r="N337" s="183">
        <v>1.1599999999999999</v>
      </c>
      <c r="O337" s="183"/>
      <c r="P337" s="187">
        <v>3.3E-4</v>
      </c>
      <c r="Q337" s="187"/>
      <c r="R337" s="187">
        <v>3.3E-4</v>
      </c>
      <c r="S337" s="183">
        <f>ROUND(F337*(P337),3)</f>
        <v>0.188</v>
      </c>
      <c r="T337" s="184"/>
      <c r="U337" s="184"/>
      <c r="V337" s="187"/>
      <c r="Z337">
        <v>0</v>
      </c>
    </row>
    <row r="338" spans="1:26" x14ac:dyDescent="0.25">
      <c r="A338" s="161"/>
      <c r="B338" s="161"/>
      <c r="C338" s="179">
        <v>784</v>
      </c>
      <c r="D338" s="179" t="s">
        <v>101</v>
      </c>
      <c r="E338" s="161"/>
      <c r="F338" s="178"/>
      <c r="G338" s="164">
        <f>ROUND((SUM(L335:L337))/1,2)</f>
        <v>0</v>
      </c>
      <c r="H338" s="164">
        <f>ROUND((SUM(M335:M337))/1,2)</f>
        <v>2957.8</v>
      </c>
      <c r="I338" s="164">
        <f>ROUND((SUM(I335:I337))/1,2)</f>
        <v>2957.8</v>
      </c>
      <c r="J338" s="161"/>
      <c r="K338" s="161"/>
      <c r="L338" s="161">
        <f>ROUND((SUM(L335:L337))/1,2)</f>
        <v>0</v>
      </c>
      <c r="M338" s="161">
        <f>ROUND((SUM(M335:M337))/1,2)</f>
        <v>2957.8</v>
      </c>
      <c r="N338" s="161"/>
      <c r="O338" s="161"/>
      <c r="P338" s="196"/>
      <c r="Q338" s="1"/>
      <c r="R338" s="1"/>
      <c r="S338" s="196">
        <f>ROUND((SUM(S335:S337))/1,2)</f>
        <v>0.65</v>
      </c>
      <c r="T338" s="198"/>
      <c r="U338" s="198"/>
      <c r="V338" s="2">
        <f>ROUND((SUM(V335:V337))/1,2)</f>
        <v>0</v>
      </c>
    </row>
    <row r="339" spans="1:26" x14ac:dyDescent="0.25">
      <c r="A339" s="1"/>
      <c r="B339" s="1"/>
      <c r="C339" s="1"/>
      <c r="D339" s="1"/>
      <c r="E339" s="1"/>
      <c r="F339" s="174"/>
      <c r="G339" s="154"/>
      <c r="H339" s="154"/>
      <c r="I339" s="154"/>
      <c r="J339" s="1"/>
      <c r="K339" s="1"/>
      <c r="L339" s="1"/>
      <c r="M339" s="1"/>
      <c r="N339" s="1"/>
      <c r="O339" s="1"/>
      <c r="P339" s="1"/>
      <c r="Q339" s="1"/>
      <c r="R339" s="1"/>
      <c r="S339" s="1"/>
      <c r="V339" s="1"/>
    </row>
    <row r="340" spans="1:26" x14ac:dyDescent="0.25">
      <c r="A340" s="161"/>
      <c r="B340" s="161"/>
      <c r="C340" s="161"/>
      <c r="D340" s="2" t="s">
        <v>83</v>
      </c>
      <c r="E340" s="161"/>
      <c r="F340" s="178"/>
      <c r="G340" s="164">
        <f>ROUND((SUM(L154:L339))/2,2)</f>
        <v>0</v>
      </c>
      <c r="H340" s="164">
        <f>ROUND((SUM(M154:M339))/2,2)</f>
        <v>172332.97</v>
      </c>
      <c r="I340" s="164">
        <f>ROUND((SUM(I154:I339))/2,2)</f>
        <v>172332.97</v>
      </c>
      <c r="J340" s="161"/>
      <c r="K340" s="161"/>
      <c r="L340" s="161">
        <f>ROUND((SUM(L154:L339))/2,2)</f>
        <v>0</v>
      </c>
      <c r="M340" s="161">
        <f>ROUND((SUM(M154:M339))/2,2)</f>
        <v>172332.97</v>
      </c>
      <c r="N340" s="161"/>
      <c r="O340" s="161"/>
      <c r="P340" s="196"/>
      <c r="Q340" s="1"/>
      <c r="R340" s="1"/>
      <c r="S340" s="196">
        <f>ROUND((SUM(S154:S339))/2,2)</f>
        <v>18.09</v>
      </c>
      <c r="V340" s="2">
        <f>ROUND((SUM(V154:V339))/2,2)</f>
        <v>0</v>
      </c>
    </row>
    <row r="341" spans="1:26" x14ac:dyDescent="0.25">
      <c r="A341" s="199"/>
      <c r="B341" s="199"/>
      <c r="C341" s="199"/>
      <c r="D341" s="199" t="s">
        <v>102</v>
      </c>
      <c r="E341" s="199"/>
      <c r="F341" s="200"/>
      <c r="G341" s="201">
        <f>ROUND((SUM(L9:L340))/3,2)</f>
        <v>263.89999999999998</v>
      </c>
      <c r="H341" s="201">
        <f>ROUND((SUM(M9:M340))/3,2)</f>
        <v>364046.89</v>
      </c>
      <c r="I341" s="201">
        <f>ROUND((SUM(I9:I340))/3,2)</f>
        <v>364310.79</v>
      </c>
      <c r="J341" s="199"/>
      <c r="K341" s="199">
        <f>ROUND((SUM(K9:K340))/3,2)</f>
        <v>0</v>
      </c>
      <c r="L341" s="199">
        <f>ROUND((SUM(L9:L340))/3,2)</f>
        <v>263.89999999999998</v>
      </c>
      <c r="M341" s="199">
        <f>ROUND((SUM(M9:M340))/3,2)</f>
        <v>364046.89</v>
      </c>
      <c r="N341" s="199"/>
      <c r="O341" s="199"/>
      <c r="P341" s="200"/>
      <c r="Q341" s="199"/>
      <c r="R341" s="199"/>
      <c r="S341" s="200">
        <f>ROUND((SUM(S9:S340))/3,2)</f>
        <v>602.98</v>
      </c>
      <c r="T341" s="202"/>
      <c r="U341" s="202"/>
      <c r="V341" s="199">
        <f>ROUND((SUM(V9:V340))/3,2)</f>
        <v>0</v>
      </c>
      <c r="Z341">
        <f>(SUM(Z9:Z340))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01 Materská škola</oddHeader>
    <oddFooter>&amp;RStrana &amp;P z &amp;N    &amp;L&amp;7Spracované systémom Systematic® Kalkulus,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9F61F-E7FF-4DBB-B2CB-72AF652AB536}">
  <dimension ref="A1:Z41"/>
  <sheetViews>
    <sheetView topLeftCell="A16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658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/>
      <c r="E16" s="98"/>
      <c r="F16" s="109"/>
      <c r="G16" s="61">
        <v>6</v>
      </c>
      <c r="H16" s="118" t="s">
        <v>659</v>
      </c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/>
      <c r="E17" s="76"/>
      <c r="F17" s="81"/>
      <c r="G17" s="62">
        <v>7</v>
      </c>
      <c r="H17" s="119" t="s">
        <v>43</v>
      </c>
      <c r="I17" s="129"/>
      <c r="J17" s="122">
        <f>'SO 6173'!Z123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>
        <f>'Rekap 6173'!B14</f>
        <v>29186.16</v>
      </c>
      <c r="E18" s="77">
        <f>'Rekap 6173'!C14</f>
        <v>0</v>
      </c>
      <c r="F18" s="82">
        <f>'Rekap 6173'!D14</f>
        <v>29186.16</v>
      </c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29186.16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29186.16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6173'!K9:'SO 6173'!K122)</f>
        <v>29186.16</v>
      </c>
      <c r="J29" s="121">
        <f>ROUND(((ROUND(I29,2)*20)*1/100),2)</f>
        <v>5837.23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6173'!K9:'SO 6173'!K122)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35023.39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6AA7-A84C-4471-ADE3-E91483261893}">
  <dimension ref="A1:Z500"/>
  <sheetViews>
    <sheetView workbookViewId="0">
      <selection sqref="A1:D1"/>
    </sheetView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/>
    <col min="27" max="16384" width="9.140625" hidden="1"/>
  </cols>
  <sheetData>
    <row r="1" spans="1:26" ht="20.100000000000001" customHeight="1" x14ac:dyDescent="0.25">
      <c r="A1" s="148" t="s">
        <v>28</v>
      </c>
      <c r="B1" s="146"/>
      <c r="C1" s="146"/>
      <c r="D1" s="147"/>
      <c r="E1" s="149" t="s">
        <v>25</v>
      </c>
      <c r="F1" s="145"/>
      <c r="W1">
        <v>30.126000000000001</v>
      </c>
    </row>
    <row r="2" spans="1:26" ht="35.1" customHeight="1" x14ac:dyDescent="0.25">
      <c r="A2" s="148" t="s">
        <v>29</v>
      </c>
      <c r="B2" s="146"/>
      <c r="C2" s="146"/>
      <c r="D2" s="147"/>
      <c r="E2" s="149" t="s">
        <v>23</v>
      </c>
      <c r="F2" s="145"/>
    </row>
    <row r="3" spans="1:26" ht="20.100000000000001" customHeight="1" x14ac:dyDescent="0.25">
      <c r="A3" s="148" t="s">
        <v>30</v>
      </c>
      <c r="B3" s="146"/>
      <c r="C3" s="146"/>
      <c r="D3" s="147"/>
      <c r="E3" s="149" t="s">
        <v>72</v>
      </c>
      <c r="F3" s="145"/>
    </row>
    <row r="4" spans="1:26" x14ac:dyDescent="0.25">
      <c r="A4" s="150" t="s">
        <v>1</v>
      </c>
      <c r="B4" s="144"/>
      <c r="C4" s="144"/>
      <c r="D4" s="144"/>
      <c r="E4" s="144"/>
      <c r="F4" s="144"/>
    </row>
    <row r="5" spans="1:26" x14ac:dyDescent="0.25">
      <c r="A5" s="150" t="s">
        <v>658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51" t="s">
        <v>73</v>
      </c>
      <c r="B8" s="144"/>
      <c r="C8" s="144"/>
      <c r="D8" s="144"/>
      <c r="E8" s="144"/>
      <c r="F8" s="144"/>
    </row>
    <row r="9" spans="1:26" x14ac:dyDescent="0.25">
      <c r="A9" s="152" t="s">
        <v>69</v>
      </c>
      <c r="B9" s="152" t="s">
        <v>63</v>
      </c>
      <c r="C9" s="152" t="s">
        <v>64</v>
      </c>
      <c r="D9" s="152" t="s">
        <v>40</v>
      </c>
      <c r="E9" s="152" t="s">
        <v>70</v>
      </c>
      <c r="F9" s="152" t="s">
        <v>71</v>
      </c>
    </row>
    <row r="10" spans="1:26" x14ac:dyDescent="0.25">
      <c r="A10" s="159" t="s">
        <v>660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161" t="s">
        <v>661</v>
      </c>
      <c r="B11" s="162">
        <f>'SO 6173'!L111</f>
        <v>28994</v>
      </c>
      <c r="C11" s="162">
        <f>'SO 6173'!M111</f>
        <v>0</v>
      </c>
      <c r="D11" s="162">
        <f>'SO 6173'!I111</f>
        <v>28994</v>
      </c>
      <c r="E11" s="163">
        <f>'SO 6173'!S111</f>
        <v>0</v>
      </c>
      <c r="F11" s="163">
        <f>'SO 6173'!V111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161" t="s">
        <v>662</v>
      </c>
      <c r="B12" s="162">
        <f>'SO 6173'!L115</f>
        <v>93.6</v>
      </c>
      <c r="C12" s="162">
        <f>'SO 6173'!M115</f>
        <v>0</v>
      </c>
      <c r="D12" s="162">
        <f>'SO 6173'!I115</f>
        <v>93.6</v>
      </c>
      <c r="E12" s="163">
        <f>'SO 6173'!S115</f>
        <v>0</v>
      </c>
      <c r="F12" s="163">
        <f>'SO 6173'!V115</f>
        <v>0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61" t="s">
        <v>663</v>
      </c>
      <c r="B13" s="162">
        <f>'SO 6173'!L120</f>
        <v>98.56</v>
      </c>
      <c r="C13" s="162">
        <f>'SO 6173'!M120</f>
        <v>0</v>
      </c>
      <c r="D13" s="162">
        <f>'SO 6173'!I120</f>
        <v>98.56</v>
      </c>
      <c r="E13" s="163">
        <f>'SO 6173'!S120</f>
        <v>0</v>
      </c>
      <c r="F13" s="163">
        <f>'SO 6173'!V120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</row>
    <row r="14" spans="1:26" x14ac:dyDescent="0.25">
      <c r="A14" s="2" t="s">
        <v>660</v>
      </c>
      <c r="B14" s="164">
        <f>'SO 6173'!L122</f>
        <v>29186.16</v>
      </c>
      <c r="C14" s="164">
        <f>'SO 6173'!M122</f>
        <v>0</v>
      </c>
      <c r="D14" s="164">
        <f>'SO 6173'!I122</f>
        <v>29186.16</v>
      </c>
      <c r="E14" s="165">
        <f>'SO 6173'!S122</f>
        <v>0</v>
      </c>
      <c r="F14" s="165">
        <f>'SO 6173'!V122</f>
        <v>0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x14ac:dyDescent="0.25">
      <c r="A15" s="1"/>
      <c r="B15" s="154"/>
      <c r="C15" s="154"/>
      <c r="D15" s="154"/>
      <c r="E15" s="153"/>
      <c r="F15" s="153"/>
    </row>
    <row r="16" spans="1:26" x14ac:dyDescent="0.25">
      <c r="A16" s="2" t="s">
        <v>102</v>
      </c>
      <c r="B16" s="164">
        <f>'SO 6173'!L123</f>
        <v>29186.16</v>
      </c>
      <c r="C16" s="164">
        <f>'SO 6173'!M123</f>
        <v>0</v>
      </c>
      <c r="D16" s="164">
        <f>'SO 6173'!I123</f>
        <v>29186.16</v>
      </c>
      <c r="E16" s="165">
        <f>'SO 6173'!S123</f>
        <v>0</v>
      </c>
      <c r="F16" s="165">
        <f>'SO 6173'!V123</f>
        <v>0</v>
      </c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6" x14ac:dyDescent="0.25">
      <c r="A17" s="1"/>
      <c r="B17" s="154"/>
      <c r="C17" s="154"/>
      <c r="D17" s="154"/>
      <c r="E17" s="153"/>
      <c r="F17" s="153"/>
    </row>
    <row r="18" spans="1:6" x14ac:dyDescent="0.25">
      <c r="A18" s="1"/>
      <c r="B18" s="154"/>
      <c r="C18" s="154"/>
      <c r="D18" s="154"/>
      <c r="E18" s="153"/>
      <c r="F18" s="153"/>
    </row>
    <row r="19" spans="1:6" x14ac:dyDescent="0.25">
      <c r="A19" s="1"/>
      <c r="B19" s="154"/>
      <c r="C19" s="154"/>
      <c r="D19" s="154"/>
      <c r="E19" s="153"/>
      <c r="F19" s="153"/>
    </row>
    <row r="20" spans="1:6" x14ac:dyDescent="0.25">
      <c r="A20" s="1"/>
      <c r="B20" s="154"/>
      <c r="C20" s="154"/>
      <c r="D20" s="154"/>
      <c r="E20" s="153"/>
      <c r="F20" s="153"/>
    </row>
    <row r="21" spans="1:6" x14ac:dyDescent="0.25">
      <c r="A21" s="1"/>
      <c r="B21" s="154"/>
      <c r="C21" s="154"/>
      <c r="D21" s="154"/>
      <c r="E21" s="153"/>
      <c r="F21" s="153"/>
    </row>
    <row r="22" spans="1:6" x14ac:dyDescent="0.25">
      <c r="A22" s="1"/>
      <c r="B22" s="154"/>
      <c r="C22" s="154"/>
      <c r="D22" s="154"/>
      <c r="E22" s="153"/>
      <c r="F22" s="153"/>
    </row>
    <row r="23" spans="1:6" x14ac:dyDescent="0.25">
      <c r="A23" s="1"/>
      <c r="B23" s="154"/>
      <c r="C23" s="154"/>
      <c r="D23" s="154"/>
      <c r="E23" s="153"/>
      <c r="F23" s="153"/>
    </row>
    <row r="24" spans="1:6" x14ac:dyDescent="0.25">
      <c r="A24" s="1"/>
      <c r="B24" s="154"/>
      <c r="C24" s="154"/>
      <c r="D24" s="154"/>
      <c r="E24" s="153"/>
      <c r="F24" s="153"/>
    </row>
    <row r="25" spans="1:6" x14ac:dyDescent="0.25">
      <c r="A25" s="1"/>
      <c r="B25" s="154"/>
      <c r="C25" s="154"/>
      <c r="D25" s="154"/>
      <c r="E25" s="153"/>
      <c r="F25" s="153"/>
    </row>
    <row r="26" spans="1:6" x14ac:dyDescent="0.25">
      <c r="A26" s="1"/>
      <c r="B26" s="154"/>
      <c r="C26" s="154"/>
      <c r="D26" s="154"/>
      <c r="E26" s="153"/>
      <c r="F26" s="153"/>
    </row>
    <row r="27" spans="1:6" x14ac:dyDescent="0.25">
      <c r="A27" s="1"/>
      <c r="B27" s="154"/>
      <c r="C27" s="154"/>
      <c r="D27" s="154"/>
      <c r="E27" s="153"/>
      <c r="F27" s="153"/>
    </row>
    <row r="28" spans="1:6" x14ac:dyDescent="0.25">
      <c r="A28" s="1"/>
      <c r="B28" s="154"/>
      <c r="C28" s="154"/>
      <c r="D28" s="154"/>
      <c r="E28" s="153"/>
      <c r="F28" s="153"/>
    </row>
    <row r="29" spans="1:6" x14ac:dyDescent="0.25">
      <c r="A29" s="1"/>
      <c r="B29" s="154"/>
      <c r="C29" s="154"/>
      <c r="D29" s="154"/>
      <c r="E29" s="153"/>
      <c r="F29" s="153"/>
    </row>
    <row r="30" spans="1:6" x14ac:dyDescent="0.25">
      <c r="A30" s="1"/>
      <c r="B30" s="154"/>
      <c r="C30" s="154"/>
      <c r="D30" s="154"/>
      <c r="E30" s="153"/>
      <c r="F30" s="153"/>
    </row>
    <row r="31" spans="1:6" x14ac:dyDescent="0.25">
      <c r="A31" s="1"/>
      <c r="B31" s="154"/>
      <c r="C31" s="154"/>
      <c r="D31" s="154"/>
      <c r="E31" s="153"/>
      <c r="F31" s="153"/>
    </row>
    <row r="32" spans="1:6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54"/>
      <c r="C58" s="154"/>
      <c r="D58" s="154"/>
      <c r="E58" s="153"/>
      <c r="F58" s="153"/>
    </row>
    <row r="59" spans="1:6" x14ac:dyDescent="0.25">
      <c r="A59" s="1"/>
      <c r="B59" s="154"/>
      <c r="C59" s="154"/>
      <c r="D59" s="154"/>
      <c r="E59" s="153"/>
      <c r="F59" s="153"/>
    </row>
    <row r="60" spans="1:6" x14ac:dyDescent="0.25">
      <c r="A60" s="1"/>
      <c r="B60" s="154"/>
      <c r="C60" s="154"/>
      <c r="D60" s="154"/>
      <c r="E60" s="153"/>
      <c r="F60" s="153"/>
    </row>
    <row r="61" spans="1:6" x14ac:dyDescent="0.25">
      <c r="A61" s="1"/>
      <c r="B61" s="154"/>
      <c r="C61" s="154"/>
      <c r="D61" s="154"/>
      <c r="E61" s="153"/>
      <c r="F61" s="153"/>
    </row>
    <row r="62" spans="1:6" x14ac:dyDescent="0.25">
      <c r="A62" s="1"/>
      <c r="B62" s="154"/>
      <c r="C62" s="154"/>
      <c r="D62" s="154"/>
      <c r="E62" s="153"/>
      <c r="F62" s="153"/>
    </row>
    <row r="63" spans="1:6" x14ac:dyDescent="0.25">
      <c r="A63" s="1"/>
      <c r="B63" s="154"/>
      <c r="C63" s="154"/>
      <c r="D63" s="154"/>
      <c r="E63" s="153"/>
      <c r="F63" s="153"/>
    </row>
    <row r="64" spans="1:6" x14ac:dyDescent="0.25">
      <c r="A64" s="1"/>
      <c r="B64" s="154"/>
      <c r="C64" s="154"/>
      <c r="D64" s="154"/>
      <c r="E64" s="153"/>
      <c r="F64" s="153"/>
    </row>
    <row r="65" spans="1:6" x14ac:dyDescent="0.25">
      <c r="A65" s="1"/>
      <c r="B65" s="154"/>
      <c r="C65" s="154"/>
      <c r="D65" s="154"/>
      <c r="E65" s="153"/>
      <c r="F65" s="153"/>
    </row>
    <row r="66" spans="1:6" x14ac:dyDescent="0.25">
      <c r="A66" s="1"/>
      <c r="B66" s="154"/>
      <c r="C66" s="154"/>
      <c r="D66" s="154"/>
      <c r="E66" s="153"/>
      <c r="F66" s="153"/>
    </row>
    <row r="67" spans="1:6" x14ac:dyDescent="0.25">
      <c r="A67" s="1"/>
      <c r="B67" s="154"/>
      <c r="C67" s="154"/>
      <c r="D67" s="154"/>
      <c r="E67" s="153"/>
      <c r="F67" s="153"/>
    </row>
    <row r="68" spans="1:6" x14ac:dyDescent="0.25">
      <c r="A68" s="1"/>
      <c r="B68" s="154"/>
      <c r="C68" s="154"/>
      <c r="D68" s="154"/>
      <c r="E68" s="153"/>
      <c r="F68" s="153"/>
    </row>
    <row r="69" spans="1:6" x14ac:dyDescent="0.25">
      <c r="A69" s="1"/>
      <c r="B69" s="154"/>
      <c r="C69" s="154"/>
      <c r="D69" s="154"/>
      <c r="E69" s="153"/>
      <c r="F69" s="153"/>
    </row>
    <row r="70" spans="1:6" x14ac:dyDescent="0.25">
      <c r="A70" s="1"/>
      <c r="B70" s="154"/>
      <c r="C70" s="154"/>
      <c r="D70" s="154"/>
      <c r="E70" s="153"/>
      <c r="F70" s="153"/>
    </row>
    <row r="71" spans="1:6" x14ac:dyDescent="0.25">
      <c r="A71" s="1"/>
      <c r="B71" s="154"/>
      <c r="C71" s="154"/>
      <c r="D71" s="154"/>
      <c r="E71" s="153"/>
      <c r="F71" s="153"/>
    </row>
    <row r="72" spans="1:6" x14ac:dyDescent="0.25">
      <c r="A72" s="1"/>
      <c r="B72" s="154"/>
      <c r="C72" s="154"/>
      <c r="D72" s="154"/>
      <c r="E72" s="153"/>
      <c r="F72" s="153"/>
    </row>
    <row r="73" spans="1:6" x14ac:dyDescent="0.25">
      <c r="A73" s="1"/>
      <c r="B73" s="154"/>
      <c r="C73" s="154"/>
      <c r="D73" s="154"/>
      <c r="E73" s="153"/>
      <c r="F73" s="153"/>
    </row>
    <row r="74" spans="1:6" x14ac:dyDescent="0.25">
      <c r="A74" s="1"/>
      <c r="B74" s="154"/>
      <c r="C74" s="154"/>
      <c r="D74" s="154"/>
      <c r="E74" s="153"/>
      <c r="F74" s="153"/>
    </row>
    <row r="75" spans="1:6" x14ac:dyDescent="0.25">
      <c r="A75" s="1"/>
      <c r="B75" s="154"/>
      <c r="C75" s="154"/>
      <c r="D75" s="154"/>
      <c r="E75" s="153"/>
      <c r="F75" s="153"/>
    </row>
    <row r="76" spans="1:6" x14ac:dyDescent="0.25">
      <c r="A76" s="1"/>
      <c r="B76" s="154"/>
      <c r="C76" s="154"/>
      <c r="D76" s="154"/>
      <c r="E76" s="153"/>
      <c r="F76" s="153"/>
    </row>
    <row r="77" spans="1:6" x14ac:dyDescent="0.25">
      <c r="A77" s="1"/>
      <c r="B77" s="154"/>
      <c r="C77" s="154"/>
      <c r="D77" s="154"/>
      <c r="E77" s="153"/>
      <c r="F77" s="153"/>
    </row>
    <row r="78" spans="1:6" x14ac:dyDescent="0.25">
      <c r="A78" s="1"/>
      <c r="B78" s="154"/>
      <c r="C78" s="154"/>
      <c r="D78" s="154"/>
      <c r="E78" s="153"/>
      <c r="F78" s="153"/>
    </row>
    <row r="79" spans="1:6" x14ac:dyDescent="0.25">
      <c r="A79" s="1"/>
      <c r="B79" s="154"/>
      <c r="C79" s="154"/>
      <c r="D79" s="154"/>
      <c r="E79" s="153"/>
      <c r="F79" s="153"/>
    </row>
    <row r="80" spans="1:6" x14ac:dyDescent="0.25">
      <c r="A80" s="1"/>
      <c r="B80" s="154"/>
      <c r="C80" s="154"/>
      <c r="D80" s="154"/>
      <c r="E80" s="153"/>
      <c r="F80" s="153"/>
    </row>
    <row r="81" spans="1:6" x14ac:dyDescent="0.25">
      <c r="A81" s="1"/>
      <c r="B81" s="154"/>
      <c r="C81" s="154"/>
      <c r="D81" s="154"/>
      <c r="E81" s="153"/>
      <c r="F81" s="153"/>
    </row>
    <row r="82" spans="1:6" x14ac:dyDescent="0.25">
      <c r="A82" s="1"/>
      <c r="B82" s="154"/>
      <c r="C82" s="154"/>
      <c r="D82" s="154"/>
      <c r="E82" s="153"/>
      <c r="F82" s="153"/>
    </row>
    <row r="83" spans="1:6" x14ac:dyDescent="0.25">
      <c r="A83" s="1"/>
      <c r="B83" s="154"/>
      <c r="C83" s="154"/>
      <c r="D83" s="154"/>
      <c r="E83" s="153"/>
      <c r="F83" s="153"/>
    </row>
    <row r="84" spans="1:6" x14ac:dyDescent="0.25">
      <c r="A84" s="1"/>
      <c r="B84" s="154"/>
      <c r="C84" s="154"/>
      <c r="D84" s="154"/>
      <c r="E84" s="153"/>
      <c r="F84" s="153"/>
    </row>
    <row r="85" spans="1:6" x14ac:dyDescent="0.25">
      <c r="A85" s="1"/>
      <c r="B85" s="154"/>
      <c r="C85" s="154"/>
      <c r="D85" s="154"/>
      <c r="E85" s="153"/>
      <c r="F85" s="153"/>
    </row>
    <row r="86" spans="1:6" x14ac:dyDescent="0.25">
      <c r="A86" s="1"/>
      <c r="B86" s="154"/>
      <c r="C86" s="154"/>
      <c r="D86" s="154"/>
      <c r="E86" s="153"/>
      <c r="F86" s="153"/>
    </row>
    <row r="87" spans="1:6" x14ac:dyDescent="0.25">
      <c r="A87" s="1"/>
      <c r="B87" s="154"/>
      <c r="C87" s="154"/>
      <c r="D87" s="154"/>
      <c r="E87" s="153"/>
      <c r="F87" s="153"/>
    </row>
    <row r="88" spans="1:6" x14ac:dyDescent="0.25">
      <c r="A88" s="1"/>
      <c r="B88" s="154"/>
      <c r="C88" s="154"/>
      <c r="D88" s="154"/>
      <c r="E88" s="153"/>
      <c r="F88" s="153"/>
    </row>
    <row r="89" spans="1:6" x14ac:dyDescent="0.25">
      <c r="A89" s="1"/>
      <c r="B89" s="154"/>
      <c r="C89" s="154"/>
      <c r="D89" s="154"/>
      <c r="E89" s="153"/>
      <c r="F89" s="153"/>
    </row>
    <row r="90" spans="1:6" x14ac:dyDescent="0.25">
      <c r="A90" s="1"/>
      <c r="B90" s="154"/>
      <c r="C90" s="154"/>
      <c r="D90" s="154"/>
      <c r="E90" s="153"/>
      <c r="F90" s="153"/>
    </row>
    <row r="91" spans="1:6" x14ac:dyDescent="0.25">
      <c r="A91" s="1"/>
      <c r="B91" s="154"/>
      <c r="C91" s="154"/>
      <c r="D91" s="154"/>
      <c r="E91" s="153"/>
      <c r="F91" s="153"/>
    </row>
    <row r="92" spans="1:6" x14ac:dyDescent="0.25">
      <c r="A92" s="1"/>
      <c r="B92" s="154"/>
      <c r="C92" s="154"/>
      <c r="D92" s="154"/>
      <c r="E92" s="153"/>
      <c r="F92" s="153"/>
    </row>
    <row r="93" spans="1:6" x14ac:dyDescent="0.25">
      <c r="A93" s="1"/>
      <c r="B93" s="154"/>
      <c r="C93" s="154"/>
      <c r="D93" s="154"/>
      <c r="E93" s="153"/>
      <c r="F93" s="153"/>
    </row>
    <row r="94" spans="1:6" x14ac:dyDescent="0.25">
      <c r="A94" s="1"/>
      <c r="B94" s="154"/>
      <c r="C94" s="154"/>
      <c r="D94" s="154"/>
      <c r="E94" s="153"/>
      <c r="F94" s="153"/>
    </row>
    <row r="95" spans="1:6" x14ac:dyDescent="0.25">
      <c r="A95" s="1"/>
      <c r="B95" s="154"/>
      <c r="C95" s="154"/>
      <c r="D95" s="154"/>
      <c r="E95" s="153"/>
      <c r="F95" s="153"/>
    </row>
    <row r="96" spans="1:6" x14ac:dyDescent="0.25">
      <c r="A96" s="1"/>
      <c r="B96" s="154"/>
      <c r="C96" s="154"/>
      <c r="D96" s="154"/>
      <c r="E96" s="153"/>
      <c r="F96" s="153"/>
    </row>
    <row r="97" spans="1:6" x14ac:dyDescent="0.25">
      <c r="A97" s="1"/>
      <c r="B97" s="154"/>
      <c r="C97" s="154"/>
      <c r="D97" s="154"/>
      <c r="E97" s="153"/>
      <c r="F97" s="153"/>
    </row>
    <row r="98" spans="1:6" x14ac:dyDescent="0.25">
      <c r="A98" s="1"/>
      <c r="B98" s="154"/>
      <c r="C98" s="154"/>
      <c r="D98" s="154"/>
      <c r="E98" s="153"/>
      <c r="F98" s="153"/>
    </row>
    <row r="99" spans="1:6" x14ac:dyDescent="0.25">
      <c r="A99" s="1"/>
      <c r="B99" s="154"/>
      <c r="C99" s="154"/>
      <c r="D99" s="154"/>
      <c r="E99" s="153"/>
      <c r="F99" s="153"/>
    </row>
    <row r="100" spans="1:6" x14ac:dyDescent="0.25">
      <c r="A100" s="1"/>
      <c r="B100" s="154"/>
      <c r="C100" s="154"/>
      <c r="D100" s="154"/>
      <c r="E100" s="153"/>
      <c r="F100" s="153"/>
    </row>
    <row r="101" spans="1:6" x14ac:dyDescent="0.25">
      <c r="A101" s="1"/>
      <c r="B101" s="154"/>
      <c r="C101" s="154"/>
      <c r="D101" s="154"/>
      <c r="E101" s="153"/>
      <c r="F101" s="153"/>
    </row>
    <row r="102" spans="1:6" x14ac:dyDescent="0.25">
      <c r="A102" s="1"/>
      <c r="B102" s="154"/>
      <c r="C102" s="154"/>
      <c r="D102" s="154"/>
      <c r="E102" s="153"/>
      <c r="F102" s="153"/>
    </row>
    <row r="103" spans="1:6" x14ac:dyDescent="0.25">
      <c r="A103" s="1"/>
      <c r="B103" s="154"/>
      <c r="C103" s="154"/>
      <c r="D103" s="154"/>
      <c r="E103" s="153"/>
      <c r="F103" s="153"/>
    </row>
    <row r="104" spans="1:6" x14ac:dyDescent="0.25">
      <c r="A104" s="1"/>
      <c r="B104" s="154"/>
      <c r="C104" s="154"/>
      <c r="D104" s="154"/>
      <c r="E104" s="153"/>
      <c r="F104" s="153"/>
    </row>
    <row r="105" spans="1:6" x14ac:dyDescent="0.25">
      <c r="A105" s="1"/>
      <c r="B105" s="154"/>
      <c r="C105" s="154"/>
      <c r="D105" s="154"/>
      <c r="E105" s="153"/>
      <c r="F105" s="153"/>
    </row>
    <row r="106" spans="1:6" x14ac:dyDescent="0.25">
      <c r="A106" s="1"/>
      <c r="B106" s="154"/>
      <c r="C106" s="154"/>
      <c r="D106" s="154"/>
      <c r="E106" s="153"/>
      <c r="F106" s="153"/>
    </row>
    <row r="107" spans="1:6" x14ac:dyDescent="0.25">
      <c r="A107" s="1"/>
      <c r="B107" s="154"/>
      <c r="C107" s="154"/>
      <c r="D107" s="154"/>
      <c r="E107" s="153"/>
      <c r="F107" s="153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F057-9484-4319-A861-AE8BE048065C}">
  <dimension ref="A1:Z123"/>
  <sheetViews>
    <sheetView workbookViewId="0">
      <pane ySplit="8" topLeftCell="A135" activePane="bottomLeft" state="frozen"/>
      <selection pane="bottomLeft" activeCell="A9" sqref="A9:XFD9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  <col min="28" max="16384" width="9.140625" hidden="1"/>
  </cols>
  <sheetData>
    <row r="1" spans="1:26" ht="20.100000000000001" customHeight="1" x14ac:dyDescent="0.25">
      <c r="A1" s="12"/>
      <c r="B1" s="12"/>
      <c r="C1" s="171" t="s">
        <v>28</v>
      </c>
      <c r="D1" s="169"/>
      <c r="E1" s="169"/>
      <c r="F1" s="169"/>
      <c r="G1" s="169"/>
      <c r="H1" s="170"/>
      <c r="I1" s="172" t="s">
        <v>25</v>
      </c>
      <c r="J1" s="12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2"/>
      <c r="B2" s="12"/>
      <c r="C2" s="171" t="s">
        <v>29</v>
      </c>
      <c r="D2" s="169"/>
      <c r="E2" s="169"/>
      <c r="F2" s="169"/>
      <c r="G2" s="169"/>
      <c r="H2" s="170"/>
      <c r="I2" s="172" t="s">
        <v>23</v>
      </c>
      <c r="J2" s="12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2"/>
      <c r="B3" s="12"/>
      <c r="C3" s="171" t="s">
        <v>30</v>
      </c>
      <c r="D3" s="169"/>
      <c r="E3" s="169"/>
      <c r="F3" s="169"/>
      <c r="G3" s="169"/>
      <c r="H3" s="170"/>
      <c r="I3" s="172" t="s">
        <v>113</v>
      </c>
      <c r="J3" s="12"/>
      <c r="K3" s="3"/>
      <c r="L3" s="3"/>
      <c r="M3" s="3"/>
      <c r="N3" s="3"/>
      <c r="O3" s="3"/>
      <c r="P3" s="5" t="s">
        <v>27</v>
      </c>
      <c r="Q3" s="1"/>
      <c r="R3" s="1"/>
      <c r="S3" s="3"/>
      <c r="V3" s="3"/>
    </row>
    <row r="4" spans="1:26" x14ac:dyDescent="0.25">
      <c r="A4" s="3"/>
      <c r="B4" s="3"/>
      <c r="C4" s="5" t="s">
        <v>114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73" t="s">
        <v>658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4"/>
      <c r="B7" s="14"/>
      <c r="C7" s="15" t="s">
        <v>73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"/>
      <c r="R7" s="1"/>
      <c r="S7" s="14"/>
      <c r="V7" s="14"/>
    </row>
    <row r="8" spans="1:26" ht="15.75" x14ac:dyDescent="0.25">
      <c r="A8" s="175" t="s">
        <v>103</v>
      </c>
      <c r="B8" s="175" t="s">
        <v>104</v>
      </c>
      <c r="C8" s="175" t="s">
        <v>105</v>
      </c>
      <c r="D8" s="175" t="s">
        <v>106</v>
      </c>
      <c r="E8" s="175" t="s">
        <v>107</v>
      </c>
      <c r="F8" s="175" t="s">
        <v>108</v>
      </c>
      <c r="G8" s="175" t="s">
        <v>63</v>
      </c>
      <c r="H8" s="175" t="s">
        <v>64</v>
      </c>
      <c r="I8" s="175" t="s">
        <v>109</v>
      </c>
      <c r="J8" s="175"/>
      <c r="K8" s="175"/>
      <c r="L8" s="175"/>
      <c r="M8" s="175"/>
      <c r="N8" s="175"/>
      <c r="O8" s="175"/>
      <c r="P8" s="175" t="s">
        <v>110</v>
      </c>
      <c r="Q8" s="167"/>
      <c r="R8" s="167"/>
      <c r="S8" s="175" t="s">
        <v>111</v>
      </c>
      <c r="T8" s="168"/>
      <c r="U8" s="168"/>
      <c r="V8" s="175" t="s">
        <v>112</v>
      </c>
      <c r="W8" s="166"/>
      <c r="X8" s="166"/>
      <c r="Y8" s="166"/>
      <c r="Z8" s="166"/>
    </row>
    <row r="9" spans="1:26" x14ac:dyDescent="0.25">
      <c r="A9" s="155"/>
      <c r="B9" s="155"/>
      <c r="C9" s="176"/>
      <c r="D9" s="159" t="s">
        <v>660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79">
        <v>921</v>
      </c>
      <c r="D10" s="179" t="s">
        <v>661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5"/>
      <c r="B11" s="180" t="s">
        <v>121</v>
      </c>
      <c r="C11" s="186" t="s">
        <v>664</v>
      </c>
      <c r="D11" s="180" t="s">
        <v>665</v>
      </c>
      <c r="E11" s="180" t="s">
        <v>149</v>
      </c>
      <c r="F11" s="181">
        <v>22</v>
      </c>
      <c r="G11" s="182">
        <v>7.06</v>
      </c>
      <c r="H11" s="182">
        <v>0</v>
      </c>
      <c r="I11" s="182">
        <f>ROUND(F11*(G11+H11),2)</f>
        <v>155.32</v>
      </c>
      <c r="J11" s="180">
        <f>ROUND(F11*(N11),2)</f>
        <v>155.32</v>
      </c>
      <c r="K11" s="183">
        <f>ROUND(F11*(O11),2)</f>
        <v>0</v>
      </c>
      <c r="L11" s="183">
        <f>ROUND(F11*(G11),2)</f>
        <v>155.32</v>
      </c>
      <c r="M11" s="183">
        <f>ROUND(F11*(H11),2)</f>
        <v>0</v>
      </c>
      <c r="N11" s="183">
        <v>7.06</v>
      </c>
      <c r="O11" s="183"/>
      <c r="P11" s="187"/>
      <c r="Q11" s="187"/>
      <c r="R11" s="187"/>
      <c r="S11" s="183">
        <f>ROUND(F11*(P11),3)</f>
        <v>0</v>
      </c>
      <c r="T11" s="184"/>
      <c r="U11" s="184"/>
      <c r="V11" s="187"/>
      <c r="Z11">
        <v>0</v>
      </c>
    </row>
    <row r="12" spans="1:26" ht="24.95" customHeight="1" x14ac:dyDescent="0.25">
      <c r="A12" s="185"/>
      <c r="B12" s="180" t="s">
        <v>666</v>
      </c>
      <c r="C12" s="186" t="s">
        <v>667</v>
      </c>
      <c r="D12" s="180" t="s">
        <v>668</v>
      </c>
      <c r="E12" s="180" t="s">
        <v>149</v>
      </c>
      <c r="F12" s="181">
        <v>4</v>
      </c>
      <c r="G12" s="182">
        <v>24.19</v>
      </c>
      <c r="H12" s="182">
        <v>0</v>
      </c>
      <c r="I12" s="182">
        <f>ROUND(F12*(G12+H12),2)</f>
        <v>96.76</v>
      </c>
      <c r="J12" s="180">
        <f>ROUND(F12*(N12),2)</f>
        <v>96.76</v>
      </c>
      <c r="K12" s="183">
        <f>ROUND(F12*(O12),2)</f>
        <v>0</v>
      </c>
      <c r="L12" s="183">
        <f>ROUND(F12*(G12),2)</f>
        <v>96.76</v>
      </c>
      <c r="M12" s="183">
        <f>ROUND(F12*(H12),2)</f>
        <v>0</v>
      </c>
      <c r="N12" s="183">
        <v>24.19</v>
      </c>
      <c r="O12" s="183"/>
      <c r="P12" s="187"/>
      <c r="Q12" s="187"/>
      <c r="R12" s="187"/>
      <c r="S12" s="183">
        <f>ROUND(F12*(P12),3)</f>
        <v>0</v>
      </c>
      <c r="T12" s="184"/>
      <c r="U12" s="184"/>
      <c r="V12" s="187"/>
      <c r="Z12">
        <v>0</v>
      </c>
    </row>
    <row r="13" spans="1:26" ht="24.95" customHeight="1" x14ac:dyDescent="0.25">
      <c r="A13" s="185"/>
      <c r="B13" s="180" t="s">
        <v>669</v>
      </c>
      <c r="C13" s="186" t="s">
        <v>670</v>
      </c>
      <c r="D13" s="180" t="s">
        <v>671</v>
      </c>
      <c r="E13" s="180" t="s">
        <v>214</v>
      </c>
      <c r="F13" s="181">
        <v>32</v>
      </c>
      <c r="G13" s="182">
        <v>19.350000000000001</v>
      </c>
      <c r="H13" s="182">
        <v>0</v>
      </c>
      <c r="I13" s="182">
        <f>ROUND(F13*(G13+H13),2)</f>
        <v>619.20000000000005</v>
      </c>
      <c r="J13" s="180">
        <f>ROUND(F13*(N13),2)</f>
        <v>619.20000000000005</v>
      </c>
      <c r="K13" s="183">
        <f>ROUND(F13*(O13),2)</f>
        <v>0</v>
      </c>
      <c r="L13" s="183">
        <f>ROUND(F13*(G13),2)</f>
        <v>619.20000000000005</v>
      </c>
      <c r="M13" s="183">
        <f>ROUND(F13*(H13),2)</f>
        <v>0</v>
      </c>
      <c r="N13" s="183">
        <v>19.350000000000001</v>
      </c>
      <c r="O13" s="183"/>
      <c r="P13" s="187"/>
      <c r="Q13" s="187"/>
      <c r="R13" s="187"/>
      <c r="S13" s="183">
        <f>ROUND(F13*(P13),3)</f>
        <v>0</v>
      </c>
      <c r="T13" s="184"/>
      <c r="U13" s="184"/>
      <c r="V13" s="187"/>
      <c r="Z13">
        <v>0</v>
      </c>
    </row>
    <row r="14" spans="1:26" ht="24.95" customHeight="1" x14ac:dyDescent="0.25">
      <c r="A14" s="185"/>
      <c r="B14" s="180" t="s">
        <v>672</v>
      </c>
      <c r="C14" s="186" t="s">
        <v>673</v>
      </c>
      <c r="D14" s="180" t="s">
        <v>674</v>
      </c>
      <c r="E14" s="180" t="s">
        <v>149</v>
      </c>
      <c r="F14" s="181">
        <v>1</v>
      </c>
      <c r="G14" s="182">
        <v>18.29</v>
      </c>
      <c r="H14" s="182">
        <v>0</v>
      </c>
      <c r="I14" s="182">
        <f>ROUND(F14*(G14+H14),2)</f>
        <v>18.29</v>
      </c>
      <c r="J14" s="180">
        <f>ROUND(F14*(N14),2)</f>
        <v>18.29</v>
      </c>
      <c r="K14" s="183">
        <f>ROUND(F14*(O14),2)</f>
        <v>0</v>
      </c>
      <c r="L14" s="183">
        <f>ROUND(F14*(G14),2)</f>
        <v>18.29</v>
      </c>
      <c r="M14" s="183">
        <f>ROUND(F14*(H14),2)</f>
        <v>0</v>
      </c>
      <c r="N14" s="183">
        <v>18.29</v>
      </c>
      <c r="O14" s="183"/>
      <c r="P14" s="187"/>
      <c r="Q14" s="187"/>
      <c r="R14" s="187"/>
      <c r="S14" s="183">
        <f>ROUND(F14*(P14),3)</f>
        <v>0</v>
      </c>
      <c r="T14" s="184"/>
      <c r="U14" s="184"/>
      <c r="V14" s="187"/>
      <c r="Z14">
        <v>0</v>
      </c>
    </row>
    <row r="15" spans="1:26" ht="24.95" customHeight="1" x14ac:dyDescent="0.25">
      <c r="A15" s="185"/>
      <c r="B15" s="180" t="s">
        <v>672</v>
      </c>
      <c r="C15" s="186" t="s">
        <v>675</v>
      </c>
      <c r="D15" s="180" t="s">
        <v>676</v>
      </c>
      <c r="E15" s="180" t="s">
        <v>149</v>
      </c>
      <c r="F15" s="181">
        <v>3</v>
      </c>
      <c r="G15" s="182">
        <v>5.03</v>
      </c>
      <c r="H15" s="182">
        <v>0</v>
      </c>
      <c r="I15" s="182">
        <f>ROUND(F15*(G15+H15),2)</f>
        <v>15.09</v>
      </c>
      <c r="J15" s="180">
        <f>ROUND(F15*(N15),2)</f>
        <v>15.09</v>
      </c>
      <c r="K15" s="183">
        <f>ROUND(F15*(O15),2)</f>
        <v>0</v>
      </c>
      <c r="L15" s="183">
        <f>ROUND(F15*(G15),2)</f>
        <v>15.09</v>
      </c>
      <c r="M15" s="183">
        <f>ROUND(F15*(H15),2)</f>
        <v>0</v>
      </c>
      <c r="N15" s="183">
        <v>5.03</v>
      </c>
      <c r="O15" s="183"/>
      <c r="P15" s="187"/>
      <c r="Q15" s="187"/>
      <c r="R15" s="187"/>
      <c r="S15" s="183">
        <f>ROUND(F15*(P15),3)</f>
        <v>0</v>
      </c>
      <c r="T15" s="184"/>
      <c r="U15" s="184"/>
      <c r="V15" s="187"/>
      <c r="Z15">
        <v>0</v>
      </c>
    </row>
    <row r="16" spans="1:26" ht="24.95" customHeight="1" x14ac:dyDescent="0.25">
      <c r="A16" s="185"/>
      <c r="B16" s="180" t="s">
        <v>121</v>
      </c>
      <c r="C16" s="186" t="s">
        <v>677</v>
      </c>
      <c r="D16" s="180" t="s">
        <v>678</v>
      </c>
      <c r="E16" s="180" t="s">
        <v>149</v>
      </c>
      <c r="F16" s="181">
        <v>1</v>
      </c>
      <c r="G16" s="182">
        <v>348.39</v>
      </c>
      <c r="H16" s="182">
        <v>0</v>
      </c>
      <c r="I16" s="182">
        <f>ROUND(F16*(G16+H16),2)</f>
        <v>348.39</v>
      </c>
      <c r="J16" s="180">
        <f>ROUND(F16*(N16),2)</f>
        <v>348.39</v>
      </c>
      <c r="K16" s="183">
        <f>ROUND(F16*(O16),2)</f>
        <v>0</v>
      </c>
      <c r="L16" s="183">
        <f>ROUND(F16*(G16),2)</f>
        <v>348.39</v>
      </c>
      <c r="M16" s="183">
        <f>ROUND(F16*(H16),2)</f>
        <v>0</v>
      </c>
      <c r="N16" s="183">
        <v>348.39</v>
      </c>
      <c r="O16" s="183"/>
      <c r="P16" s="187"/>
      <c r="Q16" s="187"/>
      <c r="R16" s="187"/>
      <c r="S16" s="183">
        <f>ROUND(F16*(P16),3)</f>
        <v>0</v>
      </c>
      <c r="T16" s="184"/>
      <c r="U16" s="184"/>
      <c r="V16" s="187"/>
      <c r="Z16">
        <v>0</v>
      </c>
    </row>
    <row r="17" spans="1:26" ht="24.95" customHeight="1" x14ac:dyDescent="0.25">
      <c r="A17" s="185"/>
      <c r="B17" s="180" t="s">
        <v>672</v>
      </c>
      <c r="C17" s="186" t="s">
        <v>679</v>
      </c>
      <c r="D17" s="180" t="s">
        <v>680</v>
      </c>
      <c r="E17" s="180" t="s">
        <v>149</v>
      </c>
      <c r="F17" s="181">
        <v>120</v>
      </c>
      <c r="G17" s="182">
        <v>0.54</v>
      </c>
      <c r="H17" s="182">
        <v>0</v>
      </c>
      <c r="I17" s="182">
        <f>ROUND(F17*(G17+H17),2)</f>
        <v>64.8</v>
      </c>
      <c r="J17" s="180">
        <f>ROUND(F17*(N17),2)</f>
        <v>64.8</v>
      </c>
      <c r="K17" s="183">
        <f>ROUND(F17*(O17),2)</f>
        <v>0</v>
      </c>
      <c r="L17" s="183">
        <f>ROUND(F17*(G17),2)</f>
        <v>64.8</v>
      </c>
      <c r="M17" s="183">
        <f>ROUND(F17*(H17),2)</f>
        <v>0</v>
      </c>
      <c r="N17" s="183">
        <v>0.54</v>
      </c>
      <c r="O17" s="183"/>
      <c r="P17" s="187"/>
      <c r="Q17" s="187"/>
      <c r="R17" s="187"/>
      <c r="S17" s="183">
        <f>ROUND(F17*(P17),3)</f>
        <v>0</v>
      </c>
      <c r="T17" s="184"/>
      <c r="U17" s="184"/>
      <c r="V17" s="187"/>
      <c r="Z17">
        <v>0</v>
      </c>
    </row>
    <row r="18" spans="1:26" ht="24.95" customHeight="1" x14ac:dyDescent="0.25">
      <c r="A18" s="185"/>
      <c r="B18" s="180" t="s">
        <v>672</v>
      </c>
      <c r="C18" s="186" t="s">
        <v>681</v>
      </c>
      <c r="D18" s="180" t="s">
        <v>682</v>
      </c>
      <c r="E18" s="180" t="s">
        <v>149</v>
      </c>
      <c r="F18" s="181">
        <v>4</v>
      </c>
      <c r="G18" s="182">
        <v>0.81</v>
      </c>
      <c r="H18" s="182">
        <v>0</v>
      </c>
      <c r="I18" s="182">
        <f>ROUND(F18*(G18+H18),2)</f>
        <v>3.24</v>
      </c>
      <c r="J18" s="180">
        <f>ROUND(F18*(N18),2)</f>
        <v>3.24</v>
      </c>
      <c r="K18" s="183">
        <f>ROUND(F18*(O18),2)</f>
        <v>0</v>
      </c>
      <c r="L18" s="183">
        <f>ROUND(F18*(G18),2)</f>
        <v>3.24</v>
      </c>
      <c r="M18" s="183">
        <f>ROUND(F18*(H18),2)</f>
        <v>0</v>
      </c>
      <c r="N18" s="183">
        <v>0.81</v>
      </c>
      <c r="O18" s="183"/>
      <c r="P18" s="187"/>
      <c r="Q18" s="187"/>
      <c r="R18" s="187"/>
      <c r="S18" s="183">
        <f>ROUND(F18*(P18),3)</f>
        <v>0</v>
      </c>
      <c r="T18" s="184"/>
      <c r="U18" s="184"/>
      <c r="V18" s="187"/>
      <c r="Z18">
        <v>0</v>
      </c>
    </row>
    <row r="19" spans="1:26" ht="24.95" customHeight="1" x14ac:dyDescent="0.25">
      <c r="A19" s="185"/>
      <c r="B19" s="180" t="s">
        <v>672</v>
      </c>
      <c r="C19" s="186" t="s">
        <v>683</v>
      </c>
      <c r="D19" s="180" t="s">
        <v>684</v>
      </c>
      <c r="E19" s="180" t="s">
        <v>149</v>
      </c>
      <c r="F19" s="181">
        <v>8</v>
      </c>
      <c r="G19" s="182">
        <v>1.81</v>
      </c>
      <c r="H19" s="182">
        <v>0</v>
      </c>
      <c r="I19" s="182">
        <f>ROUND(F19*(G19+H19),2)</f>
        <v>14.48</v>
      </c>
      <c r="J19" s="180">
        <f>ROUND(F19*(N19),2)</f>
        <v>14.48</v>
      </c>
      <c r="K19" s="183">
        <f>ROUND(F19*(O19),2)</f>
        <v>0</v>
      </c>
      <c r="L19" s="183">
        <f>ROUND(F19*(G19),2)</f>
        <v>14.48</v>
      </c>
      <c r="M19" s="183">
        <f>ROUND(F19*(H19),2)</f>
        <v>0</v>
      </c>
      <c r="N19" s="183">
        <v>1.81</v>
      </c>
      <c r="O19" s="183"/>
      <c r="P19" s="187"/>
      <c r="Q19" s="187"/>
      <c r="R19" s="187"/>
      <c r="S19" s="183">
        <f>ROUND(F19*(P19),3)</f>
        <v>0</v>
      </c>
      <c r="T19" s="184"/>
      <c r="U19" s="184"/>
      <c r="V19" s="187"/>
      <c r="Z19">
        <v>0</v>
      </c>
    </row>
    <row r="20" spans="1:26" ht="24.95" customHeight="1" x14ac:dyDescent="0.25">
      <c r="A20" s="185"/>
      <c r="B20" s="180" t="s">
        <v>672</v>
      </c>
      <c r="C20" s="186" t="s">
        <v>685</v>
      </c>
      <c r="D20" s="180" t="s">
        <v>686</v>
      </c>
      <c r="E20" s="180" t="s">
        <v>687</v>
      </c>
      <c r="F20" s="181">
        <v>50</v>
      </c>
      <c r="G20" s="182">
        <v>0.92</v>
      </c>
      <c r="H20" s="182">
        <v>0</v>
      </c>
      <c r="I20" s="182">
        <f>ROUND(F20*(G20+H20),2)</f>
        <v>46</v>
      </c>
      <c r="J20" s="180">
        <f>ROUND(F20*(N20),2)</f>
        <v>46</v>
      </c>
      <c r="K20" s="183">
        <f>ROUND(F20*(O20),2)</f>
        <v>0</v>
      </c>
      <c r="L20" s="183">
        <f>ROUND(F20*(G20),2)</f>
        <v>46</v>
      </c>
      <c r="M20" s="183">
        <f>ROUND(F20*(H20),2)</f>
        <v>0</v>
      </c>
      <c r="N20" s="183">
        <v>0.92</v>
      </c>
      <c r="O20" s="183"/>
      <c r="P20" s="187"/>
      <c r="Q20" s="187"/>
      <c r="R20" s="187"/>
      <c r="S20" s="183">
        <f>ROUND(F20*(P20),3)</f>
        <v>0</v>
      </c>
      <c r="T20" s="184"/>
      <c r="U20" s="184"/>
      <c r="V20" s="187"/>
      <c r="Z20">
        <v>0</v>
      </c>
    </row>
    <row r="21" spans="1:26" ht="24.95" customHeight="1" x14ac:dyDescent="0.25">
      <c r="A21" s="185"/>
      <c r="B21" s="180" t="s">
        <v>672</v>
      </c>
      <c r="C21" s="186" t="s">
        <v>688</v>
      </c>
      <c r="D21" s="180" t="s">
        <v>689</v>
      </c>
      <c r="E21" s="180" t="s">
        <v>687</v>
      </c>
      <c r="F21" s="181">
        <v>800</v>
      </c>
      <c r="G21" s="182">
        <v>0.92</v>
      </c>
      <c r="H21" s="182">
        <v>0</v>
      </c>
      <c r="I21" s="182">
        <f>ROUND(F21*(G21+H21),2)</f>
        <v>736</v>
      </c>
      <c r="J21" s="180">
        <f>ROUND(F21*(N21),2)</f>
        <v>736</v>
      </c>
      <c r="K21" s="183">
        <f>ROUND(F21*(O21),2)</f>
        <v>0</v>
      </c>
      <c r="L21" s="183">
        <f>ROUND(F21*(G21),2)</f>
        <v>736</v>
      </c>
      <c r="M21" s="183">
        <f>ROUND(F21*(H21),2)</f>
        <v>0</v>
      </c>
      <c r="N21" s="183">
        <v>0.92</v>
      </c>
      <c r="O21" s="183"/>
      <c r="P21" s="187"/>
      <c r="Q21" s="187"/>
      <c r="R21" s="187"/>
      <c r="S21" s="183">
        <f>ROUND(F21*(P21),3)</f>
        <v>0</v>
      </c>
      <c r="T21" s="184"/>
      <c r="U21" s="184"/>
      <c r="V21" s="187"/>
      <c r="Z21">
        <v>0</v>
      </c>
    </row>
    <row r="22" spans="1:26" ht="24.95" customHeight="1" x14ac:dyDescent="0.25">
      <c r="A22" s="185"/>
      <c r="B22" s="180" t="s">
        <v>672</v>
      </c>
      <c r="C22" s="186" t="s">
        <v>690</v>
      </c>
      <c r="D22" s="180" t="s">
        <v>691</v>
      </c>
      <c r="E22" s="180" t="s">
        <v>687</v>
      </c>
      <c r="F22" s="181">
        <v>630</v>
      </c>
      <c r="G22" s="182">
        <v>0.92</v>
      </c>
      <c r="H22" s="182">
        <v>0</v>
      </c>
      <c r="I22" s="182">
        <f>ROUND(F22*(G22+H22),2)</f>
        <v>579.6</v>
      </c>
      <c r="J22" s="180">
        <f>ROUND(F22*(N22),2)</f>
        <v>579.6</v>
      </c>
      <c r="K22" s="183">
        <f>ROUND(F22*(O22),2)</f>
        <v>0</v>
      </c>
      <c r="L22" s="183">
        <f>ROUND(F22*(G22),2)</f>
        <v>579.6</v>
      </c>
      <c r="M22" s="183">
        <f>ROUND(F22*(H22),2)</f>
        <v>0</v>
      </c>
      <c r="N22" s="183">
        <v>0.92</v>
      </c>
      <c r="O22" s="183"/>
      <c r="P22" s="187"/>
      <c r="Q22" s="187"/>
      <c r="R22" s="187"/>
      <c r="S22" s="183">
        <f>ROUND(F22*(P22),3)</f>
        <v>0</v>
      </c>
      <c r="T22" s="184"/>
      <c r="U22" s="184"/>
      <c r="V22" s="187"/>
      <c r="Z22">
        <v>0</v>
      </c>
    </row>
    <row r="23" spans="1:26" ht="24.95" customHeight="1" x14ac:dyDescent="0.25">
      <c r="A23" s="185"/>
      <c r="B23" s="180" t="s">
        <v>672</v>
      </c>
      <c r="C23" s="186" t="s">
        <v>692</v>
      </c>
      <c r="D23" s="180" t="s">
        <v>693</v>
      </c>
      <c r="E23" s="180" t="s">
        <v>149</v>
      </c>
      <c r="F23" s="181">
        <v>112</v>
      </c>
      <c r="G23" s="182">
        <v>8.65</v>
      </c>
      <c r="H23" s="182">
        <v>0</v>
      </c>
      <c r="I23" s="182">
        <f>ROUND(F23*(G23+H23),2)</f>
        <v>968.8</v>
      </c>
      <c r="J23" s="180">
        <f>ROUND(F23*(N23),2)</f>
        <v>968.8</v>
      </c>
      <c r="K23" s="183">
        <f>ROUND(F23*(O23),2)</f>
        <v>0</v>
      </c>
      <c r="L23" s="183">
        <f>ROUND(F23*(G23),2)</f>
        <v>968.8</v>
      </c>
      <c r="M23" s="183">
        <f>ROUND(F23*(H23),2)</f>
        <v>0</v>
      </c>
      <c r="N23" s="183">
        <v>8.65</v>
      </c>
      <c r="O23" s="183"/>
      <c r="P23" s="187"/>
      <c r="Q23" s="187"/>
      <c r="R23" s="187"/>
      <c r="S23" s="183">
        <f>ROUND(F23*(P23),3)</f>
        <v>0</v>
      </c>
      <c r="T23" s="184"/>
      <c r="U23" s="184"/>
      <c r="V23" s="187"/>
      <c r="Z23">
        <v>0</v>
      </c>
    </row>
    <row r="24" spans="1:26" ht="24.95" customHeight="1" x14ac:dyDescent="0.25">
      <c r="A24" s="185"/>
      <c r="B24" s="180" t="s">
        <v>121</v>
      </c>
      <c r="C24" s="186" t="s">
        <v>694</v>
      </c>
      <c r="D24" s="180" t="s">
        <v>695</v>
      </c>
      <c r="E24" s="180" t="s">
        <v>149</v>
      </c>
      <c r="F24" s="181">
        <v>3</v>
      </c>
      <c r="G24" s="182">
        <v>12.45</v>
      </c>
      <c r="H24" s="182">
        <v>0</v>
      </c>
      <c r="I24" s="182">
        <f>ROUND(F24*(G24+H24),2)</f>
        <v>37.35</v>
      </c>
      <c r="J24" s="180">
        <f>ROUND(F24*(N24),2)</f>
        <v>37.35</v>
      </c>
      <c r="K24" s="183">
        <f>ROUND(F24*(O24),2)</f>
        <v>0</v>
      </c>
      <c r="L24" s="183">
        <f>ROUND(F24*(G24),2)</f>
        <v>37.35</v>
      </c>
      <c r="M24" s="183">
        <f>ROUND(F24*(H24),2)</f>
        <v>0</v>
      </c>
      <c r="N24" s="183">
        <v>12.45</v>
      </c>
      <c r="O24" s="183"/>
      <c r="P24" s="187"/>
      <c r="Q24" s="187"/>
      <c r="R24" s="187"/>
      <c r="S24" s="183">
        <f>ROUND(F24*(P24),3)</f>
        <v>0</v>
      </c>
      <c r="T24" s="184"/>
      <c r="U24" s="184"/>
      <c r="V24" s="187"/>
      <c r="Z24">
        <v>0</v>
      </c>
    </row>
    <row r="25" spans="1:26" ht="24.95" customHeight="1" x14ac:dyDescent="0.25">
      <c r="A25" s="185"/>
      <c r="B25" s="180" t="s">
        <v>672</v>
      </c>
      <c r="C25" s="186" t="s">
        <v>696</v>
      </c>
      <c r="D25" s="180" t="s">
        <v>697</v>
      </c>
      <c r="E25" s="180" t="s">
        <v>149</v>
      </c>
      <c r="F25" s="181">
        <v>22</v>
      </c>
      <c r="G25" s="182">
        <v>1.35</v>
      </c>
      <c r="H25" s="182">
        <v>0</v>
      </c>
      <c r="I25" s="182">
        <f>ROUND(F25*(G25+H25),2)</f>
        <v>29.7</v>
      </c>
      <c r="J25" s="180">
        <f>ROUND(F25*(N25),2)</f>
        <v>29.7</v>
      </c>
      <c r="K25" s="183">
        <f>ROUND(F25*(O25),2)</f>
        <v>0</v>
      </c>
      <c r="L25" s="183">
        <f>ROUND(F25*(G25),2)</f>
        <v>29.7</v>
      </c>
      <c r="M25" s="183">
        <f>ROUND(F25*(H25),2)</f>
        <v>0</v>
      </c>
      <c r="N25" s="183">
        <v>1.35</v>
      </c>
      <c r="O25" s="183"/>
      <c r="P25" s="187"/>
      <c r="Q25" s="187"/>
      <c r="R25" s="187"/>
      <c r="S25" s="183">
        <f>ROUND(F25*(P25),3)</f>
        <v>0</v>
      </c>
      <c r="T25" s="184"/>
      <c r="U25" s="184"/>
      <c r="V25" s="187"/>
      <c r="Z25">
        <v>0</v>
      </c>
    </row>
    <row r="26" spans="1:26" ht="24.95" customHeight="1" x14ac:dyDescent="0.25">
      <c r="A26" s="185"/>
      <c r="B26" s="180" t="s">
        <v>672</v>
      </c>
      <c r="C26" s="186" t="s">
        <v>698</v>
      </c>
      <c r="D26" s="180" t="s">
        <v>699</v>
      </c>
      <c r="E26" s="180" t="s">
        <v>149</v>
      </c>
      <c r="F26" s="181">
        <v>11</v>
      </c>
      <c r="G26" s="182">
        <v>1.55</v>
      </c>
      <c r="H26" s="182">
        <v>0</v>
      </c>
      <c r="I26" s="182">
        <f>ROUND(F26*(G26+H26),2)</f>
        <v>17.05</v>
      </c>
      <c r="J26" s="180">
        <f>ROUND(F26*(N26),2)</f>
        <v>17.05</v>
      </c>
      <c r="K26" s="183">
        <f>ROUND(F26*(O26),2)</f>
        <v>0</v>
      </c>
      <c r="L26" s="183">
        <f>ROUND(F26*(G26),2)</f>
        <v>17.05</v>
      </c>
      <c r="M26" s="183">
        <f>ROUND(F26*(H26),2)</f>
        <v>0</v>
      </c>
      <c r="N26" s="183">
        <v>1.55</v>
      </c>
      <c r="O26" s="183"/>
      <c r="P26" s="187"/>
      <c r="Q26" s="187"/>
      <c r="R26" s="187"/>
      <c r="S26" s="183">
        <f>ROUND(F26*(P26),3)</f>
        <v>0</v>
      </c>
      <c r="T26" s="184"/>
      <c r="U26" s="184"/>
      <c r="V26" s="187"/>
      <c r="Z26">
        <v>0</v>
      </c>
    </row>
    <row r="27" spans="1:26" ht="24.95" customHeight="1" x14ac:dyDescent="0.25">
      <c r="A27" s="185"/>
      <c r="B27" s="180" t="s">
        <v>672</v>
      </c>
      <c r="C27" s="186" t="s">
        <v>698</v>
      </c>
      <c r="D27" s="180" t="s">
        <v>699</v>
      </c>
      <c r="E27" s="180" t="s">
        <v>149</v>
      </c>
      <c r="F27" s="181">
        <v>10</v>
      </c>
      <c r="G27" s="182">
        <v>1.55</v>
      </c>
      <c r="H27" s="182">
        <v>0</v>
      </c>
      <c r="I27" s="182">
        <f>ROUND(F27*(G27+H27),2)</f>
        <v>15.5</v>
      </c>
      <c r="J27" s="180">
        <f>ROUND(F27*(N27),2)</f>
        <v>15.5</v>
      </c>
      <c r="K27" s="183">
        <f>ROUND(F27*(O27),2)</f>
        <v>0</v>
      </c>
      <c r="L27" s="183">
        <f>ROUND(F27*(G27),2)</f>
        <v>15.5</v>
      </c>
      <c r="M27" s="183">
        <f>ROUND(F27*(H27),2)</f>
        <v>0</v>
      </c>
      <c r="N27" s="183">
        <v>1.55</v>
      </c>
      <c r="O27" s="183"/>
      <c r="P27" s="187"/>
      <c r="Q27" s="187"/>
      <c r="R27" s="187"/>
      <c r="S27" s="183">
        <f>ROUND(F27*(P27),3)</f>
        <v>0</v>
      </c>
      <c r="T27" s="184"/>
      <c r="U27" s="184"/>
      <c r="V27" s="187"/>
      <c r="Z27">
        <v>0</v>
      </c>
    </row>
    <row r="28" spans="1:26" ht="24.95" customHeight="1" x14ac:dyDescent="0.25">
      <c r="A28" s="185"/>
      <c r="B28" s="180" t="s">
        <v>672</v>
      </c>
      <c r="C28" s="186" t="s">
        <v>700</v>
      </c>
      <c r="D28" s="180" t="s">
        <v>701</v>
      </c>
      <c r="E28" s="180" t="s">
        <v>149</v>
      </c>
      <c r="F28" s="181">
        <v>10</v>
      </c>
      <c r="G28" s="182">
        <v>3.27</v>
      </c>
      <c r="H28" s="182">
        <v>0</v>
      </c>
      <c r="I28" s="182">
        <f>ROUND(F28*(G28+H28),2)</f>
        <v>32.700000000000003</v>
      </c>
      <c r="J28" s="180">
        <f>ROUND(F28*(N28),2)</f>
        <v>32.700000000000003</v>
      </c>
      <c r="K28" s="183">
        <f>ROUND(F28*(O28),2)</f>
        <v>0</v>
      </c>
      <c r="L28" s="183">
        <f>ROUND(F28*(G28),2)</f>
        <v>32.700000000000003</v>
      </c>
      <c r="M28" s="183">
        <f>ROUND(F28*(H28),2)</f>
        <v>0</v>
      </c>
      <c r="N28" s="183">
        <v>3.27</v>
      </c>
      <c r="O28" s="183"/>
      <c r="P28" s="187"/>
      <c r="Q28" s="187"/>
      <c r="R28" s="187"/>
      <c r="S28" s="183">
        <f>ROUND(F28*(P28),3)</f>
        <v>0</v>
      </c>
      <c r="T28" s="184"/>
      <c r="U28" s="184"/>
      <c r="V28" s="187"/>
      <c r="Z28">
        <v>0</v>
      </c>
    </row>
    <row r="29" spans="1:26" ht="24.95" customHeight="1" x14ac:dyDescent="0.25">
      <c r="A29" s="185"/>
      <c r="B29" s="180" t="s">
        <v>672</v>
      </c>
      <c r="C29" s="186" t="s">
        <v>702</v>
      </c>
      <c r="D29" s="180" t="s">
        <v>703</v>
      </c>
      <c r="E29" s="180" t="s">
        <v>149</v>
      </c>
      <c r="F29" s="181">
        <v>2</v>
      </c>
      <c r="G29" s="182">
        <v>3.27</v>
      </c>
      <c r="H29" s="182">
        <v>0</v>
      </c>
      <c r="I29" s="182">
        <f>ROUND(F29*(G29+H29),2)</f>
        <v>6.54</v>
      </c>
      <c r="J29" s="180">
        <f>ROUND(F29*(N29),2)</f>
        <v>6.54</v>
      </c>
      <c r="K29" s="183">
        <f>ROUND(F29*(O29),2)</f>
        <v>0</v>
      </c>
      <c r="L29" s="183">
        <f>ROUND(F29*(G29),2)</f>
        <v>6.54</v>
      </c>
      <c r="M29" s="183">
        <f>ROUND(F29*(H29),2)</f>
        <v>0</v>
      </c>
      <c r="N29" s="183">
        <v>3.27</v>
      </c>
      <c r="O29" s="183"/>
      <c r="P29" s="187"/>
      <c r="Q29" s="187"/>
      <c r="R29" s="187"/>
      <c r="S29" s="183">
        <f>ROUND(F29*(P29),3)</f>
        <v>0</v>
      </c>
      <c r="T29" s="184"/>
      <c r="U29" s="184"/>
      <c r="V29" s="187"/>
      <c r="Z29">
        <v>0</v>
      </c>
    </row>
    <row r="30" spans="1:26" ht="24.95" customHeight="1" x14ac:dyDescent="0.25">
      <c r="A30" s="185"/>
      <c r="B30" s="180" t="s">
        <v>672</v>
      </c>
      <c r="C30" s="186" t="s">
        <v>696</v>
      </c>
      <c r="D30" s="180" t="s">
        <v>697</v>
      </c>
      <c r="E30" s="180" t="s">
        <v>149</v>
      </c>
      <c r="F30" s="181">
        <v>2</v>
      </c>
      <c r="G30" s="182">
        <v>1.35</v>
      </c>
      <c r="H30" s="182">
        <v>0</v>
      </c>
      <c r="I30" s="182">
        <f>ROUND(F30*(G30+H30),2)</f>
        <v>2.7</v>
      </c>
      <c r="J30" s="180">
        <f>ROUND(F30*(N30),2)</f>
        <v>2.7</v>
      </c>
      <c r="K30" s="183">
        <f>ROUND(F30*(O30),2)</f>
        <v>0</v>
      </c>
      <c r="L30" s="183">
        <f>ROUND(F30*(G30),2)</f>
        <v>2.7</v>
      </c>
      <c r="M30" s="183">
        <f>ROUND(F30*(H30),2)</f>
        <v>0</v>
      </c>
      <c r="N30" s="183">
        <v>1.35</v>
      </c>
      <c r="O30" s="183"/>
      <c r="P30" s="187"/>
      <c r="Q30" s="187"/>
      <c r="R30" s="187"/>
      <c r="S30" s="183">
        <f>ROUND(F30*(P30),3)</f>
        <v>0</v>
      </c>
      <c r="T30" s="184"/>
      <c r="U30" s="184"/>
      <c r="V30" s="187"/>
      <c r="Z30">
        <v>0</v>
      </c>
    </row>
    <row r="31" spans="1:26" ht="24.95" customHeight="1" x14ac:dyDescent="0.25">
      <c r="A31" s="185"/>
      <c r="B31" s="180" t="s">
        <v>672</v>
      </c>
      <c r="C31" s="186" t="s">
        <v>700</v>
      </c>
      <c r="D31" s="180" t="s">
        <v>701</v>
      </c>
      <c r="E31" s="180" t="s">
        <v>149</v>
      </c>
      <c r="F31" s="181">
        <v>41</v>
      </c>
      <c r="G31" s="182">
        <v>3.27</v>
      </c>
      <c r="H31" s="182">
        <v>0</v>
      </c>
      <c r="I31" s="182">
        <f>ROUND(F31*(G31+H31),2)</f>
        <v>134.07</v>
      </c>
      <c r="J31" s="180">
        <f>ROUND(F31*(N31),2)</f>
        <v>134.07</v>
      </c>
      <c r="K31" s="183">
        <f>ROUND(F31*(O31),2)</f>
        <v>0</v>
      </c>
      <c r="L31" s="183">
        <f>ROUND(F31*(G31),2)</f>
        <v>134.07</v>
      </c>
      <c r="M31" s="183">
        <f>ROUND(F31*(H31),2)</f>
        <v>0</v>
      </c>
      <c r="N31" s="183">
        <v>3.27</v>
      </c>
      <c r="O31" s="183"/>
      <c r="P31" s="187"/>
      <c r="Q31" s="187"/>
      <c r="R31" s="187"/>
      <c r="S31" s="183">
        <f>ROUND(F31*(P31),3)</f>
        <v>0</v>
      </c>
      <c r="T31" s="184"/>
      <c r="U31" s="184"/>
      <c r="V31" s="187"/>
      <c r="Z31">
        <v>0</v>
      </c>
    </row>
    <row r="32" spans="1:26" ht="24.95" customHeight="1" x14ac:dyDescent="0.25">
      <c r="A32" s="185"/>
      <c r="B32" s="180" t="s">
        <v>672</v>
      </c>
      <c r="C32" s="186" t="s">
        <v>704</v>
      </c>
      <c r="D32" s="180" t="s">
        <v>705</v>
      </c>
      <c r="E32" s="180" t="s">
        <v>149</v>
      </c>
      <c r="F32" s="181">
        <v>3</v>
      </c>
      <c r="G32" s="182">
        <v>4.01</v>
      </c>
      <c r="H32" s="182">
        <v>0</v>
      </c>
      <c r="I32" s="182">
        <f>ROUND(F32*(G32+H32),2)</f>
        <v>12.03</v>
      </c>
      <c r="J32" s="180">
        <f>ROUND(F32*(N32),2)</f>
        <v>12.03</v>
      </c>
      <c r="K32" s="183">
        <f>ROUND(F32*(O32),2)</f>
        <v>0</v>
      </c>
      <c r="L32" s="183">
        <f>ROUND(F32*(G32),2)</f>
        <v>12.03</v>
      </c>
      <c r="M32" s="183">
        <f>ROUND(F32*(H32),2)</f>
        <v>0</v>
      </c>
      <c r="N32" s="183">
        <v>4.01</v>
      </c>
      <c r="O32" s="183"/>
      <c r="P32" s="187"/>
      <c r="Q32" s="187"/>
      <c r="R32" s="187"/>
      <c r="S32" s="183">
        <f>ROUND(F32*(P32),3)</f>
        <v>0</v>
      </c>
      <c r="T32" s="184"/>
      <c r="U32" s="184"/>
      <c r="V32" s="187"/>
      <c r="Z32">
        <v>0</v>
      </c>
    </row>
    <row r="33" spans="1:26" ht="24.95" customHeight="1" x14ac:dyDescent="0.25">
      <c r="A33" s="185"/>
      <c r="B33" s="180" t="s">
        <v>672</v>
      </c>
      <c r="C33" s="186" t="s">
        <v>706</v>
      </c>
      <c r="D33" s="180" t="s">
        <v>707</v>
      </c>
      <c r="E33" s="180" t="s">
        <v>687</v>
      </c>
      <c r="F33" s="181">
        <v>30</v>
      </c>
      <c r="G33" s="182">
        <v>0.9</v>
      </c>
      <c r="H33" s="182">
        <v>0</v>
      </c>
      <c r="I33" s="182">
        <f>ROUND(F33*(G33+H33),2)</f>
        <v>27</v>
      </c>
      <c r="J33" s="180">
        <f>ROUND(F33*(N33),2)</f>
        <v>27</v>
      </c>
      <c r="K33" s="183">
        <f>ROUND(F33*(O33),2)</f>
        <v>0</v>
      </c>
      <c r="L33" s="183">
        <f>ROUND(F33*(G33),2)</f>
        <v>27</v>
      </c>
      <c r="M33" s="183">
        <f>ROUND(F33*(H33),2)</f>
        <v>0</v>
      </c>
      <c r="N33" s="183">
        <v>0.9</v>
      </c>
      <c r="O33" s="183"/>
      <c r="P33" s="187"/>
      <c r="Q33" s="187"/>
      <c r="R33" s="187"/>
      <c r="S33" s="183">
        <f>ROUND(F33*(P33),3)</f>
        <v>0</v>
      </c>
      <c r="T33" s="184"/>
      <c r="U33" s="184"/>
      <c r="V33" s="187"/>
      <c r="Z33">
        <v>0</v>
      </c>
    </row>
    <row r="34" spans="1:26" ht="24.95" customHeight="1" x14ac:dyDescent="0.25">
      <c r="A34" s="185"/>
      <c r="B34" s="180" t="s">
        <v>672</v>
      </c>
      <c r="C34" s="186" t="s">
        <v>708</v>
      </c>
      <c r="D34" s="180" t="s">
        <v>709</v>
      </c>
      <c r="E34" s="180" t="s">
        <v>687</v>
      </c>
      <c r="F34" s="181">
        <v>40</v>
      </c>
      <c r="G34" s="182">
        <v>0.47</v>
      </c>
      <c r="H34" s="182">
        <v>0</v>
      </c>
      <c r="I34" s="182">
        <f>ROUND(F34*(G34+H34),2)</f>
        <v>18.8</v>
      </c>
      <c r="J34" s="180">
        <f>ROUND(F34*(N34),2)</f>
        <v>18.8</v>
      </c>
      <c r="K34" s="183">
        <f>ROUND(F34*(O34),2)</f>
        <v>0</v>
      </c>
      <c r="L34" s="183">
        <f>ROUND(F34*(G34),2)</f>
        <v>18.8</v>
      </c>
      <c r="M34" s="183">
        <f>ROUND(F34*(H34),2)</f>
        <v>0</v>
      </c>
      <c r="N34" s="183">
        <v>0.47</v>
      </c>
      <c r="O34" s="183"/>
      <c r="P34" s="187"/>
      <c r="Q34" s="187"/>
      <c r="R34" s="187"/>
      <c r="S34" s="183">
        <f>ROUND(F34*(P34),3)</f>
        <v>0</v>
      </c>
      <c r="T34" s="184"/>
      <c r="U34" s="184"/>
      <c r="V34" s="187"/>
      <c r="Z34">
        <v>0</v>
      </c>
    </row>
    <row r="35" spans="1:26" ht="24.95" customHeight="1" x14ac:dyDescent="0.25">
      <c r="A35" s="185"/>
      <c r="B35" s="180" t="s">
        <v>672</v>
      </c>
      <c r="C35" s="186" t="s">
        <v>710</v>
      </c>
      <c r="D35" s="180" t="s">
        <v>711</v>
      </c>
      <c r="E35" s="180" t="s">
        <v>687</v>
      </c>
      <c r="F35" s="181">
        <v>40</v>
      </c>
      <c r="G35" s="182">
        <v>0.47</v>
      </c>
      <c r="H35" s="182">
        <v>0</v>
      </c>
      <c r="I35" s="182">
        <f>ROUND(F35*(G35+H35),2)</f>
        <v>18.8</v>
      </c>
      <c r="J35" s="180">
        <f>ROUND(F35*(N35),2)</f>
        <v>18.8</v>
      </c>
      <c r="K35" s="183">
        <f>ROUND(F35*(O35),2)</f>
        <v>0</v>
      </c>
      <c r="L35" s="183">
        <f>ROUND(F35*(G35),2)</f>
        <v>18.8</v>
      </c>
      <c r="M35" s="183">
        <f>ROUND(F35*(H35),2)</f>
        <v>0</v>
      </c>
      <c r="N35" s="183">
        <v>0.47</v>
      </c>
      <c r="O35" s="183"/>
      <c r="P35" s="187"/>
      <c r="Q35" s="187"/>
      <c r="R35" s="187"/>
      <c r="S35" s="183">
        <f>ROUND(F35*(P35),3)</f>
        <v>0</v>
      </c>
      <c r="T35" s="184"/>
      <c r="U35" s="184"/>
      <c r="V35" s="187"/>
      <c r="Z35">
        <v>0</v>
      </c>
    </row>
    <row r="36" spans="1:26" ht="24.95" customHeight="1" x14ac:dyDescent="0.25">
      <c r="A36" s="185"/>
      <c r="B36" s="180" t="s">
        <v>672</v>
      </c>
      <c r="C36" s="186" t="s">
        <v>688</v>
      </c>
      <c r="D36" s="180" t="s">
        <v>689</v>
      </c>
      <c r="E36" s="180" t="s">
        <v>687</v>
      </c>
      <c r="F36" s="181">
        <v>110</v>
      </c>
      <c r="G36" s="182">
        <v>0.9</v>
      </c>
      <c r="H36" s="182">
        <v>0</v>
      </c>
      <c r="I36" s="182">
        <f>ROUND(F36*(G36+H36),2)</f>
        <v>99</v>
      </c>
      <c r="J36" s="180">
        <f>ROUND(F36*(N36),2)</f>
        <v>99</v>
      </c>
      <c r="K36" s="183">
        <f>ROUND(F36*(O36),2)</f>
        <v>0</v>
      </c>
      <c r="L36" s="183">
        <f>ROUND(F36*(G36),2)</f>
        <v>99</v>
      </c>
      <c r="M36" s="183">
        <f>ROUND(F36*(H36),2)</f>
        <v>0</v>
      </c>
      <c r="N36" s="183">
        <v>0.9</v>
      </c>
      <c r="O36" s="183"/>
      <c r="P36" s="187"/>
      <c r="Q36" s="187"/>
      <c r="R36" s="187"/>
      <c r="S36" s="183">
        <f>ROUND(F36*(P36),3)</f>
        <v>0</v>
      </c>
      <c r="T36" s="184"/>
      <c r="U36" s="184"/>
      <c r="V36" s="187"/>
      <c r="Z36">
        <v>0</v>
      </c>
    </row>
    <row r="37" spans="1:26" ht="24.95" customHeight="1" x14ac:dyDescent="0.25">
      <c r="A37" s="185"/>
      <c r="B37" s="180" t="s">
        <v>672</v>
      </c>
      <c r="C37" s="186" t="s">
        <v>712</v>
      </c>
      <c r="D37" s="180" t="s">
        <v>713</v>
      </c>
      <c r="E37" s="180" t="s">
        <v>687</v>
      </c>
      <c r="F37" s="181">
        <v>110</v>
      </c>
      <c r="G37" s="182">
        <v>0.9</v>
      </c>
      <c r="H37" s="182">
        <v>0</v>
      </c>
      <c r="I37" s="182">
        <f>ROUND(F37*(G37+H37),2)</f>
        <v>99</v>
      </c>
      <c r="J37" s="180">
        <f>ROUND(F37*(N37),2)</f>
        <v>99</v>
      </c>
      <c r="K37" s="183">
        <f>ROUND(F37*(O37),2)</f>
        <v>0</v>
      </c>
      <c r="L37" s="183">
        <f>ROUND(F37*(G37),2)</f>
        <v>99</v>
      </c>
      <c r="M37" s="183">
        <f>ROUND(F37*(H37),2)</f>
        <v>0</v>
      </c>
      <c r="N37" s="183">
        <v>0.9</v>
      </c>
      <c r="O37" s="183"/>
      <c r="P37" s="187"/>
      <c r="Q37" s="187"/>
      <c r="R37" s="187"/>
      <c r="S37" s="183">
        <f>ROUND(F37*(P37),3)</f>
        <v>0</v>
      </c>
      <c r="T37" s="184"/>
      <c r="U37" s="184"/>
      <c r="V37" s="187"/>
      <c r="Z37">
        <v>0</v>
      </c>
    </row>
    <row r="38" spans="1:26" ht="24.95" customHeight="1" x14ac:dyDescent="0.25">
      <c r="A38" s="185"/>
      <c r="B38" s="180" t="s">
        <v>672</v>
      </c>
      <c r="C38" s="186" t="s">
        <v>688</v>
      </c>
      <c r="D38" s="180" t="s">
        <v>689</v>
      </c>
      <c r="E38" s="180" t="s">
        <v>687</v>
      </c>
      <c r="F38" s="181">
        <v>70</v>
      </c>
      <c r="G38" s="182">
        <v>0.9</v>
      </c>
      <c r="H38" s="182">
        <v>0</v>
      </c>
      <c r="I38" s="182">
        <f>ROUND(F38*(G38+H38),2)</f>
        <v>63</v>
      </c>
      <c r="J38" s="180">
        <f>ROUND(F38*(N38),2)</f>
        <v>63</v>
      </c>
      <c r="K38" s="183">
        <f>ROUND(F38*(O38),2)</f>
        <v>0</v>
      </c>
      <c r="L38" s="183">
        <f>ROUND(F38*(G38),2)</f>
        <v>63</v>
      </c>
      <c r="M38" s="183">
        <f>ROUND(F38*(H38),2)</f>
        <v>0</v>
      </c>
      <c r="N38" s="183">
        <v>0.9</v>
      </c>
      <c r="O38" s="183"/>
      <c r="P38" s="187"/>
      <c r="Q38" s="187"/>
      <c r="R38" s="187"/>
      <c r="S38" s="183">
        <f>ROUND(F38*(P38),3)</f>
        <v>0</v>
      </c>
      <c r="T38" s="184"/>
      <c r="U38" s="184"/>
      <c r="V38" s="187"/>
      <c r="Z38">
        <v>0</v>
      </c>
    </row>
    <row r="39" spans="1:26" ht="24.95" customHeight="1" x14ac:dyDescent="0.25">
      <c r="A39" s="185"/>
      <c r="B39" s="180" t="s">
        <v>672</v>
      </c>
      <c r="C39" s="186" t="s">
        <v>688</v>
      </c>
      <c r="D39" s="180" t="s">
        <v>689</v>
      </c>
      <c r="E39" s="180" t="s">
        <v>687</v>
      </c>
      <c r="F39" s="181">
        <v>850</v>
      </c>
      <c r="G39" s="182">
        <v>0.9</v>
      </c>
      <c r="H39" s="182">
        <v>0</v>
      </c>
      <c r="I39" s="182">
        <f>ROUND(F39*(G39+H39),2)</f>
        <v>765</v>
      </c>
      <c r="J39" s="180">
        <f>ROUND(F39*(N39),2)</f>
        <v>765</v>
      </c>
      <c r="K39" s="183">
        <f>ROUND(F39*(O39),2)</f>
        <v>0</v>
      </c>
      <c r="L39" s="183">
        <f>ROUND(F39*(G39),2)</f>
        <v>765</v>
      </c>
      <c r="M39" s="183">
        <f>ROUND(F39*(H39),2)</f>
        <v>0</v>
      </c>
      <c r="N39" s="183">
        <v>0.9</v>
      </c>
      <c r="O39" s="183"/>
      <c r="P39" s="187"/>
      <c r="Q39" s="187"/>
      <c r="R39" s="187"/>
      <c r="S39" s="183">
        <f>ROUND(F39*(P39),3)</f>
        <v>0</v>
      </c>
      <c r="T39" s="184"/>
      <c r="U39" s="184"/>
      <c r="V39" s="187"/>
      <c r="Z39">
        <v>0</v>
      </c>
    </row>
    <row r="40" spans="1:26" ht="24.95" customHeight="1" x14ac:dyDescent="0.25">
      <c r="A40" s="185"/>
      <c r="B40" s="180" t="s">
        <v>672</v>
      </c>
      <c r="C40" s="186" t="s">
        <v>690</v>
      </c>
      <c r="D40" s="180" t="s">
        <v>691</v>
      </c>
      <c r="E40" s="180" t="s">
        <v>687</v>
      </c>
      <c r="F40" s="181">
        <v>630</v>
      </c>
      <c r="G40" s="182">
        <v>0.9</v>
      </c>
      <c r="H40" s="182">
        <v>0</v>
      </c>
      <c r="I40" s="182">
        <f>ROUND(F40*(G40+H40),2)</f>
        <v>567</v>
      </c>
      <c r="J40" s="180">
        <f>ROUND(F40*(N40),2)</f>
        <v>567</v>
      </c>
      <c r="K40" s="183">
        <f>ROUND(F40*(O40),2)</f>
        <v>0</v>
      </c>
      <c r="L40" s="183">
        <f>ROUND(F40*(G40),2)</f>
        <v>567</v>
      </c>
      <c r="M40" s="183">
        <f>ROUND(F40*(H40),2)</f>
        <v>0</v>
      </c>
      <c r="N40" s="183">
        <v>0.9</v>
      </c>
      <c r="O40" s="183"/>
      <c r="P40" s="187"/>
      <c r="Q40" s="187"/>
      <c r="R40" s="187"/>
      <c r="S40" s="183">
        <f>ROUND(F40*(P40),3)</f>
        <v>0</v>
      </c>
      <c r="T40" s="184"/>
      <c r="U40" s="184"/>
      <c r="V40" s="187"/>
      <c r="Z40">
        <v>0</v>
      </c>
    </row>
    <row r="41" spans="1:26" ht="24.95" customHeight="1" x14ac:dyDescent="0.25">
      <c r="A41" s="185"/>
      <c r="B41" s="180" t="s">
        <v>672</v>
      </c>
      <c r="C41" s="186" t="s">
        <v>685</v>
      </c>
      <c r="D41" s="180" t="s">
        <v>686</v>
      </c>
      <c r="E41" s="180" t="s">
        <v>687</v>
      </c>
      <c r="F41" s="181">
        <v>50</v>
      </c>
      <c r="G41" s="182">
        <v>0.9</v>
      </c>
      <c r="H41" s="182">
        <v>0</v>
      </c>
      <c r="I41" s="182">
        <f>ROUND(F41*(G41+H41),2)</f>
        <v>45</v>
      </c>
      <c r="J41" s="180">
        <f>ROUND(F41*(N41),2)</f>
        <v>45</v>
      </c>
      <c r="K41" s="183">
        <f>ROUND(F41*(O41),2)</f>
        <v>0</v>
      </c>
      <c r="L41" s="183">
        <f>ROUND(F41*(G41),2)</f>
        <v>45</v>
      </c>
      <c r="M41" s="183">
        <f>ROUND(F41*(H41),2)</f>
        <v>0</v>
      </c>
      <c r="N41" s="183">
        <v>0.9</v>
      </c>
      <c r="O41" s="183"/>
      <c r="P41" s="187"/>
      <c r="Q41" s="187"/>
      <c r="R41" s="187"/>
      <c r="S41" s="183">
        <f>ROUND(F41*(P41),3)</f>
        <v>0</v>
      </c>
      <c r="T41" s="184"/>
      <c r="U41" s="184"/>
      <c r="V41" s="187"/>
      <c r="Z41">
        <v>0</v>
      </c>
    </row>
    <row r="42" spans="1:26" ht="24.95" customHeight="1" x14ac:dyDescent="0.25">
      <c r="A42" s="185"/>
      <c r="B42" s="180" t="s">
        <v>672</v>
      </c>
      <c r="C42" s="186" t="s">
        <v>714</v>
      </c>
      <c r="D42" s="180" t="s">
        <v>715</v>
      </c>
      <c r="E42" s="180" t="s">
        <v>687</v>
      </c>
      <c r="F42" s="181">
        <v>80</v>
      </c>
      <c r="G42" s="182">
        <v>1.08</v>
      </c>
      <c r="H42" s="182">
        <v>0</v>
      </c>
      <c r="I42" s="182">
        <f>ROUND(F42*(G42+H42),2)</f>
        <v>86.4</v>
      </c>
      <c r="J42" s="180">
        <f>ROUND(F42*(N42),2)</f>
        <v>86.4</v>
      </c>
      <c r="K42" s="183">
        <f>ROUND(F42*(O42),2)</f>
        <v>0</v>
      </c>
      <c r="L42" s="183">
        <f>ROUND(F42*(G42),2)</f>
        <v>86.4</v>
      </c>
      <c r="M42" s="183">
        <f>ROUND(F42*(H42),2)</f>
        <v>0</v>
      </c>
      <c r="N42" s="183">
        <v>1.08</v>
      </c>
      <c r="O42" s="183"/>
      <c r="P42" s="187"/>
      <c r="Q42" s="187"/>
      <c r="R42" s="187"/>
      <c r="S42" s="183">
        <f>ROUND(F42*(P42),3)</f>
        <v>0</v>
      </c>
      <c r="T42" s="184"/>
      <c r="U42" s="184"/>
      <c r="V42" s="187"/>
      <c r="Z42">
        <v>0</v>
      </c>
    </row>
    <row r="43" spans="1:26" ht="24.95" customHeight="1" x14ac:dyDescent="0.25">
      <c r="A43" s="185"/>
      <c r="B43" s="180" t="s">
        <v>672</v>
      </c>
      <c r="C43" s="186" t="s">
        <v>716</v>
      </c>
      <c r="D43" s="180" t="s">
        <v>717</v>
      </c>
      <c r="E43" s="180" t="s">
        <v>687</v>
      </c>
      <c r="F43" s="181">
        <v>80</v>
      </c>
      <c r="G43" s="182">
        <v>0.84</v>
      </c>
      <c r="H43" s="182">
        <v>0</v>
      </c>
      <c r="I43" s="182">
        <f>ROUND(F43*(G43+H43),2)</f>
        <v>67.2</v>
      </c>
      <c r="J43" s="180">
        <f>ROUND(F43*(N43),2)</f>
        <v>67.2</v>
      </c>
      <c r="K43" s="183">
        <f>ROUND(F43*(O43),2)</f>
        <v>0</v>
      </c>
      <c r="L43" s="183">
        <f>ROUND(F43*(G43),2)</f>
        <v>67.2</v>
      </c>
      <c r="M43" s="183">
        <f>ROUND(F43*(H43),2)</f>
        <v>0</v>
      </c>
      <c r="N43" s="183">
        <v>0.84</v>
      </c>
      <c r="O43" s="183"/>
      <c r="P43" s="187"/>
      <c r="Q43" s="187"/>
      <c r="R43" s="187"/>
      <c r="S43" s="183">
        <f>ROUND(F43*(P43),3)</f>
        <v>0</v>
      </c>
      <c r="T43" s="184"/>
      <c r="U43" s="184"/>
      <c r="V43" s="187"/>
      <c r="Z43">
        <v>0</v>
      </c>
    </row>
    <row r="44" spans="1:26" ht="24.95" customHeight="1" x14ac:dyDescent="0.25">
      <c r="A44" s="185"/>
      <c r="B44" s="180" t="s">
        <v>121</v>
      </c>
      <c r="C44" s="186" t="s">
        <v>718</v>
      </c>
      <c r="D44" s="180" t="s">
        <v>719</v>
      </c>
      <c r="E44" s="180" t="s">
        <v>149</v>
      </c>
      <c r="F44" s="181">
        <v>25</v>
      </c>
      <c r="G44" s="182">
        <v>2.61</v>
      </c>
      <c r="H44" s="182">
        <v>0</v>
      </c>
      <c r="I44" s="182">
        <f>ROUND(F44*(G44+H44),2)</f>
        <v>65.25</v>
      </c>
      <c r="J44" s="180">
        <f>ROUND(F44*(N44),2)</f>
        <v>65.25</v>
      </c>
      <c r="K44" s="183">
        <f>ROUND(F44*(O44),2)</f>
        <v>0</v>
      </c>
      <c r="L44" s="183">
        <f>ROUND(F44*(G44),2)</f>
        <v>65.25</v>
      </c>
      <c r="M44" s="183">
        <f>ROUND(F44*(H44),2)</f>
        <v>0</v>
      </c>
      <c r="N44" s="183">
        <v>2.61</v>
      </c>
      <c r="O44" s="183"/>
      <c r="P44" s="187"/>
      <c r="Q44" s="187"/>
      <c r="R44" s="187"/>
      <c r="S44" s="183">
        <f>ROUND(F44*(P44),3)</f>
        <v>0</v>
      </c>
      <c r="T44" s="184"/>
      <c r="U44" s="184"/>
      <c r="V44" s="187"/>
      <c r="Z44">
        <v>0</v>
      </c>
    </row>
    <row r="45" spans="1:26" ht="24.95" customHeight="1" x14ac:dyDescent="0.25">
      <c r="A45" s="185"/>
      <c r="B45" s="180" t="s">
        <v>121</v>
      </c>
      <c r="C45" s="186" t="s">
        <v>694</v>
      </c>
      <c r="D45" s="180" t="s">
        <v>695</v>
      </c>
      <c r="E45" s="180" t="s">
        <v>149</v>
      </c>
      <c r="F45" s="181">
        <v>14</v>
      </c>
      <c r="G45" s="182">
        <v>12.45</v>
      </c>
      <c r="H45" s="182">
        <v>0</v>
      </c>
      <c r="I45" s="182">
        <f>ROUND(F45*(G45+H45),2)</f>
        <v>174.3</v>
      </c>
      <c r="J45" s="180">
        <f>ROUND(F45*(N45),2)</f>
        <v>174.3</v>
      </c>
      <c r="K45" s="183">
        <f>ROUND(F45*(O45),2)</f>
        <v>0</v>
      </c>
      <c r="L45" s="183">
        <f>ROUND(F45*(G45),2)</f>
        <v>174.3</v>
      </c>
      <c r="M45" s="183">
        <f>ROUND(F45*(H45),2)</f>
        <v>0</v>
      </c>
      <c r="N45" s="183">
        <v>12.45</v>
      </c>
      <c r="O45" s="183"/>
      <c r="P45" s="187"/>
      <c r="Q45" s="187"/>
      <c r="R45" s="187"/>
      <c r="S45" s="183">
        <f>ROUND(F45*(P45),3)</f>
        <v>0</v>
      </c>
      <c r="T45" s="184"/>
      <c r="U45" s="184"/>
      <c r="V45" s="187"/>
      <c r="Z45">
        <v>0</v>
      </c>
    </row>
    <row r="46" spans="1:26" ht="24.95" customHeight="1" x14ac:dyDescent="0.25">
      <c r="A46" s="185"/>
      <c r="B46" s="180" t="s">
        <v>121</v>
      </c>
      <c r="C46" s="186" t="s">
        <v>720</v>
      </c>
      <c r="D46" s="180" t="s">
        <v>721</v>
      </c>
      <c r="E46" s="180" t="s">
        <v>149</v>
      </c>
      <c r="F46" s="181">
        <v>2</v>
      </c>
      <c r="G46" s="182">
        <v>14.55</v>
      </c>
      <c r="H46" s="182">
        <v>0</v>
      </c>
      <c r="I46" s="182">
        <f>ROUND(F46*(G46+H46),2)</f>
        <v>29.1</v>
      </c>
      <c r="J46" s="180">
        <f>ROUND(F46*(N46),2)</f>
        <v>29.1</v>
      </c>
      <c r="K46" s="183">
        <f>ROUND(F46*(O46),2)</f>
        <v>0</v>
      </c>
      <c r="L46" s="183">
        <f>ROUND(F46*(G46),2)</f>
        <v>29.1</v>
      </c>
      <c r="M46" s="183">
        <f>ROUND(F46*(H46),2)</f>
        <v>0</v>
      </c>
      <c r="N46" s="183">
        <v>14.55</v>
      </c>
      <c r="O46" s="183"/>
      <c r="P46" s="187"/>
      <c r="Q46" s="187"/>
      <c r="R46" s="187"/>
      <c r="S46" s="183">
        <f>ROUND(F46*(P46),3)</f>
        <v>0</v>
      </c>
      <c r="T46" s="184"/>
      <c r="U46" s="184"/>
      <c r="V46" s="187"/>
      <c r="Z46">
        <v>0</v>
      </c>
    </row>
    <row r="47" spans="1:26" ht="24.95" customHeight="1" x14ac:dyDescent="0.25">
      <c r="A47" s="185"/>
      <c r="B47" s="180" t="s">
        <v>121</v>
      </c>
      <c r="C47" s="186" t="s">
        <v>720</v>
      </c>
      <c r="D47" s="180" t="s">
        <v>721</v>
      </c>
      <c r="E47" s="180" t="s">
        <v>149</v>
      </c>
      <c r="F47" s="181">
        <v>6</v>
      </c>
      <c r="G47" s="182">
        <v>14.55</v>
      </c>
      <c r="H47" s="182">
        <v>0</v>
      </c>
      <c r="I47" s="182">
        <f>ROUND(F47*(G47+H47),2)</f>
        <v>87.3</v>
      </c>
      <c r="J47" s="180">
        <f>ROUND(F47*(N47),2)</f>
        <v>87.3</v>
      </c>
      <c r="K47" s="183">
        <f>ROUND(F47*(O47),2)</f>
        <v>0</v>
      </c>
      <c r="L47" s="183">
        <f>ROUND(F47*(G47),2)</f>
        <v>87.3</v>
      </c>
      <c r="M47" s="183">
        <f>ROUND(F47*(H47),2)</f>
        <v>0</v>
      </c>
      <c r="N47" s="183">
        <v>14.55</v>
      </c>
      <c r="O47" s="183"/>
      <c r="P47" s="187"/>
      <c r="Q47" s="187"/>
      <c r="R47" s="187"/>
      <c r="S47" s="183">
        <f>ROUND(F47*(P47),3)</f>
        <v>0</v>
      </c>
      <c r="T47" s="184"/>
      <c r="U47" s="184"/>
      <c r="V47" s="187"/>
      <c r="Z47">
        <v>0</v>
      </c>
    </row>
    <row r="48" spans="1:26" ht="24.95" customHeight="1" x14ac:dyDescent="0.25">
      <c r="A48" s="185"/>
      <c r="B48" s="180" t="s">
        <v>121</v>
      </c>
      <c r="C48" s="186" t="s">
        <v>722</v>
      </c>
      <c r="D48" s="180" t="s">
        <v>723</v>
      </c>
      <c r="E48" s="180" t="s">
        <v>687</v>
      </c>
      <c r="F48" s="181">
        <v>7</v>
      </c>
      <c r="G48" s="182">
        <v>1.23</v>
      </c>
      <c r="H48" s="182">
        <v>0</v>
      </c>
      <c r="I48" s="182">
        <f>ROUND(F48*(G48+H48),2)</f>
        <v>8.61</v>
      </c>
      <c r="J48" s="180">
        <f>ROUND(F48*(N48),2)</f>
        <v>8.61</v>
      </c>
      <c r="K48" s="183">
        <f>ROUND(F48*(O48),2)</f>
        <v>0</v>
      </c>
      <c r="L48" s="183">
        <f>ROUND(F48*(G48),2)</f>
        <v>8.61</v>
      </c>
      <c r="M48" s="183">
        <f>ROUND(F48*(H48),2)</f>
        <v>0</v>
      </c>
      <c r="N48" s="183">
        <v>1.23</v>
      </c>
      <c r="O48" s="183"/>
      <c r="P48" s="187"/>
      <c r="Q48" s="187"/>
      <c r="R48" s="187"/>
      <c r="S48" s="183">
        <f>ROUND(F48*(P48),3)</f>
        <v>0</v>
      </c>
      <c r="T48" s="184"/>
      <c r="U48" s="184"/>
      <c r="V48" s="187"/>
      <c r="Z48">
        <v>0</v>
      </c>
    </row>
    <row r="49" spans="1:26" ht="24.95" customHeight="1" x14ac:dyDescent="0.25">
      <c r="A49" s="185"/>
      <c r="B49" s="180" t="s">
        <v>121</v>
      </c>
      <c r="C49" s="186" t="s">
        <v>724</v>
      </c>
      <c r="D49" s="180" t="s">
        <v>725</v>
      </c>
      <c r="E49" s="180" t="s">
        <v>149</v>
      </c>
      <c r="F49" s="181">
        <v>16</v>
      </c>
      <c r="G49" s="182">
        <v>3.54</v>
      </c>
      <c r="H49" s="182">
        <v>0</v>
      </c>
      <c r="I49" s="182">
        <f>ROUND(F49*(G49+H49),2)</f>
        <v>56.64</v>
      </c>
      <c r="J49" s="180">
        <f>ROUND(F49*(N49),2)</f>
        <v>56.64</v>
      </c>
      <c r="K49" s="183">
        <f>ROUND(F49*(O49),2)</f>
        <v>0</v>
      </c>
      <c r="L49" s="183">
        <f>ROUND(F49*(G49),2)</f>
        <v>56.64</v>
      </c>
      <c r="M49" s="183">
        <f>ROUND(F49*(H49),2)</f>
        <v>0</v>
      </c>
      <c r="N49" s="183">
        <v>3.54</v>
      </c>
      <c r="O49" s="183"/>
      <c r="P49" s="187"/>
      <c r="Q49" s="187"/>
      <c r="R49" s="187"/>
      <c r="S49" s="183">
        <f>ROUND(F49*(P49),3)</f>
        <v>0</v>
      </c>
      <c r="T49" s="184"/>
      <c r="U49" s="184"/>
      <c r="V49" s="187"/>
      <c r="Z49">
        <v>0</v>
      </c>
    </row>
    <row r="50" spans="1:26" ht="24.95" customHeight="1" x14ac:dyDescent="0.25">
      <c r="A50" s="185"/>
      <c r="B50" s="180" t="s">
        <v>672</v>
      </c>
      <c r="C50" s="186" t="s">
        <v>726</v>
      </c>
      <c r="D50" s="180" t="s">
        <v>727</v>
      </c>
      <c r="E50" s="180" t="s">
        <v>149</v>
      </c>
      <c r="F50" s="181">
        <v>2</v>
      </c>
      <c r="G50" s="182">
        <v>1.81</v>
      </c>
      <c r="H50" s="182">
        <v>0</v>
      </c>
      <c r="I50" s="182">
        <f>ROUND(F50*(G50+H50),2)</f>
        <v>3.62</v>
      </c>
      <c r="J50" s="180">
        <f>ROUND(F50*(N50),2)</f>
        <v>3.62</v>
      </c>
      <c r="K50" s="183">
        <f>ROUND(F50*(O50),2)</f>
        <v>0</v>
      </c>
      <c r="L50" s="183">
        <f>ROUND(F50*(G50),2)</f>
        <v>3.62</v>
      </c>
      <c r="M50" s="183">
        <f>ROUND(F50*(H50),2)</f>
        <v>0</v>
      </c>
      <c r="N50" s="183">
        <v>1.81</v>
      </c>
      <c r="O50" s="183"/>
      <c r="P50" s="187"/>
      <c r="Q50" s="187"/>
      <c r="R50" s="187"/>
      <c r="S50" s="183">
        <f>ROUND(F50*(P50),3)</f>
        <v>0</v>
      </c>
      <c r="T50" s="184"/>
      <c r="U50" s="184"/>
      <c r="V50" s="187"/>
      <c r="Z50">
        <v>0</v>
      </c>
    </row>
    <row r="51" spans="1:26" ht="24.95" customHeight="1" x14ac:dyDescent="0.25">
      <c r="A51" s="185"/>
      <c r="B51" s="180" t="s">
        <v>121</v>
      </c>
      <c r="C51" s="186" t="s">
        <v>722</v>
      </c>
      <c r="D51" s="180" t="s">
        <v>723</v>
      </c>
      <c r="E51" s="180" t="s">
        <v>687</v>
      </c>
      <c r="F51" s="181">
        <v>14</v>
      </c>
      <c r="G51" s="182">
        <v>1.24</v>
      </c>
      <c r="H51" s="182">
        <v>0</v>
      </c>
      <c r="I51" s="182">
        <f>ROUND(F51*(G51+H51),2)</f>
        <v>17.36</v>
      </c>
      <c r="J51" s="180">
        <f>ROUND(F51*(N51),2)</f>
        <v>17.36</v>
      </c>
      <c r="K51" s="183">
        <f>ROUND(F51*(O51),2)</f>
        <v>0</v>
      </c>
      <c r="L51" s="183">
        <f>ROUND(F51*(G51),2)</f>
        <v>17.36</v>
      </c>
      <c r="M51" s="183">
        <f>ROUND(F51*(H51),2)</f>
        <v>0</v>
      </c>
      <c r="N51" s="183">
        <v>1.24</v>
      </c>
      <c r="O51" s="183"/>
      <c r="P51" s="187"/>
      <c r="Q51" s="187"/>
      <c r="R51" s="187"/>
      <c r="S51" s="183">
        <f>ROUND(F51*(P51),3)</f>
        <v>0</v>
      </c>
      <c r="T51" s="184"/>
      <c r="U51" s="184"/>
      <c r="V51" s="187"/>
      <c r="Z51">
        <v>0</v>
      </c>
    </row>
    <row r="52" spans="1:26" ht="24.95" customHeight="1" x14ac:dyDescent="0.25">
      <c r="A52" s="185"/>
      <c r="B52" s="180" t="s">
        <v>672</v>
      </c>
      <c r="C52" s="186" t="s">
        <v>728</v>
      </c>
      <c r="D52" s="180" t="s">
        <v>729</v>
      </c>
      <c r="E52" s="180" t="s">
        <v>687</v>
      </c>
      <c r="F52" s="181">
        <v>34</v>
      </c>
      <c r="G52" s="182">
        <v>4.97</v>
      </c>
      <c r="H52" s="182">
        <v>0</v>
      </c>
      <c r="I52" s="182">
        <f>ROUND(F52*(G52+H52),2)</f>
        <v>168.98</v>
      </c>
      <c r="J52" s="180">
        <f>ROUND(F52*(N52),2)</f>
        <v>168.98</v>
      </c>
      <c r="K52" s="183">
        <f>ROUND(F52*(O52),2)</f>
        <v>0</v>
      </c>
      <c r="L52" s="183">
        <f>ROUND(F52*(G52),2)</f>
        <v>168.98</v>
      </c>
      <c r="M52" s="183">
        <f>ROUND(F52*(H52),2)</f>
        <v>0</v>
      </c>
      <c r="N52" s="183">
        <v>4.97</v>
      </c>
      <c r="O52" s="183"/>
      <c r="P52" s="187"/>
      <c r="Q52" s="187"/>
      <c r="R52" s="187"/>
      <c r="S52" s="183">
        <f>ROUND(F52*(P52),3)</f>
        <v>0</v>
      </c>
      <c r="T52" s="184"/>
      <c r="U52" s="184"/>
      <c r="V52" s="187"/>
      <c r="Z52">
        <v>0</v>
      </c>
    </row>
    <row r="53" spans="1:26" ht="24.95" customHeight="1" x14ac:dyDescent="0.25">
      <c r="A53" s="185"/>
      <c r="B53" s="180" t="s">
        <v>121</v>
      </c>
      <c r="C53" s="186" t="s">
        <v>724</v>
      </c>
      <c r="D53" s="180" t="s">
        <v>725</v>
      </c>
      <c r="E53" s="180" t="s">
        <v>149</v>
      </c>
      <c r="F53" s="181">
        <v>2</v>
      </c>
      <c r="G53" s="182">
        <v>3.54</v>
      </c>
      <c r="H53" s="182">
        <v>0</v>
      </c>
      <c r="I53" s="182">
        <f>ROUND(F53*(G53+H53),2)</f>
        <v>7.08</v>
      </c>
      <c r="J53" s="180">
        <f>ROUND(F53*(N53),2)</f>
        <v>7.08</v>
      </c>
      <c r="K53" s="183">
        <f>ROUND(F53*(O53),2)</f>
        <v>0</v>
      </c>
      <c r="L53" s="183">
        <f>ROUND(F53*(G53),2)</f>
        <v>7.08</v>
      </c>
      <c r="M53" s="183">
        <f>ROUND(F53*(H53),2)</f>
        <v>0</v>
      </c>
      <c r="N53" s="183">
        <v>3.54</v>
      </c>
      <c r="O53" s="183"/>
      <c r="P53" s="187"/>
      <c r="Q53" s="187"/>
      <c r="R53" s="187"/>
      <c r="S53" s="183">
        <f>ROUND(F53*(P53),3)</f>
        <v>0</v>
      </c>
      <c r="T53" s="184"/>
      <c r="U53" s="184"/>
      <c r="V53" s="187"/>
      <c r="Z53">
        <v>0</v>
      </c>
    </row>
    <row r="54" spans="1:26" ht="24.95" customHeight="1" x14ac:dyDescent="0.25">
      <c r="A54" s="185"/>
      <c r="B54" s="180" t="s">
        <v>672</v>
      </c>
      <c r="C54" s="186" t="s">
        <v>730</v>
      </c>
      <c r="D54" s="180" t="s">
        <v>731</v>
      </c>
      <c r="E54" s="180" t="s">
        <v>149</v>
      </c>
      <c r="F54" s="181">
        <v>2</v>
      </c>
      <c r="G54" s="182">
        <v>2.5300000000000002</v>
      </c>
      <c r="H54" s="182">
        <v>0</v>
      </c>
      <c r="I54" s="182">
        <f>ROUND(F54*(G54+H54),2)</f>
        <v>5.0599999999999996</v>
      </c>
      <c r="J54" s="180">
        <f>ROUND(F54*(N54),2)</f>
        <v>5.0599999999999996</v>
      </c>
      <c r="K54" s="183">
        <f>ROUND(F54*(O54),2)</f>
        <v>0</v>
      </c>
      <c r="L54" s="183">
        <f>ROUND(F54*(G54),2)</f>
        <v>5.0599999999999996</v>
      </c>
      <c r="M54" s="183">
        <f>ROUND(F54*(H54),2)</f>
        <v>0</v>
      </c>
      <c r="N54" s="183">
        <v>2.5300000000000002</v>
      </c>
      <c r="O54" s="183"/>
      <c r="P54" s="187"/>
      <c r="Q54" s="187"/>
      <c r="R54" s="187"/>
      <c r="S54" s="183">
        <f>ROUND(F54*(P54),3)</f>
        <v>0</v>
      </c>
      <c r="T54" s="184"/>
      <c r="U54" s="184"/>
      <c r="V54" s="187"/>
      <c r="Z54">
        <v>0</v>
      </c>
    </row>
    <row r="55" spans="1:26" ht="24.95" customHeight="1" x14ac:dyDescent="0.25">
      <c r="A55" s="185"/>
      <c r="B55" s="180" t="s">
        <v>121</v>
      </c>
      <c r="C55" s="186" t="s">
        <v>732</v>
      </c>
      <c r="D55" s="180" t="s">
        <v>733</v>
      </c>
      <c r="E55" s="180" t="s">
        <v>149</v>
      </c>
      <c r="F55" s="181">
        <v>2</v>
      </c>
      <c r="G55" s="182">
        <v>8.7100000000000009</v>
      </c>
      <c r="H55" s="182">
        <v>0</v>
      </c>
      <c r="I55" s="182">
        <f>ROUND(F55*(G55+H55),2)</f>
        <v>17.420000000000002</v>
      </c>
      <c r="J55" s="180">
        <f>ROUND(F55*(N55),2)</f>
        <v>17.420000000000002</v>
      </c>
      <c r="K55" s="183">
        <f>ROUND(F55*(O55),2)</f>
        <v>0</v>
      </c>
      <c r="L55" s="183">
        <f>ROUND(F55*(G55),2)</f>
        <v>17.420000000000002</v>
      </c>
      <c r="M55" s="183">
        <f>ROUND(F55*(H55),2)</f>
        <v>0</v>
      </c>
      <c r="N55" s="183">
        <v>8.7100000000000009</v>
      </c>
      <c r="O55" s="183"/>
      <c r="P55" s="187"/>
      <c r="Q55" s="187"/>
      <c r="R55" s="187"/>
      <c r="S55" s="183">
        <f>ROUND(F55*(P55),3)</f>
        <v>0</v>
      </c>
      <c r="T55" s="184"/>
      <c r="U55" s="184"/>
      <c r="V55" s="187"/>
      <c r="Z55">
        <v>0</v>
      </c>
    </row>
    <row r="56" spans="1:26" ht="24.95" customHeight="1" x14ac:dyDescent="0.25">
      <c r="A56" s="185"/>
      <c r="B56" s="180" t="s">
        <v>121</v>
      </c>
      <c r="C56" s="186" t="s">
        <v>732</v>
      </c>
      <c r="D56" s="180" t="s">
        <v>733</v>
      </c>
      <c r="E56" s="180" t="s">
        <v>149</v>
      </c>
      <c r="F56" s="181">
        <v>4</v>
      </c>
      <c r="G56" s="182">
        <v>8.7100000000000009</v>
      </c>
      <c r="H56" s="182">
        <v>0</v>
      </c>
      <c r="I56" s="182">
        <f>ROUND(F56*(G56+H56),2)</f>
        <v>34.840000000000003</v>
      </c>
      <c r="J56" s="180">
        <f>ROUND(F56*(N56),2)</f>
        <v>34.840000000000003</v>
      </c>
      <c r="K56" s="183">
        <f>ROUND(F56*(O56),2)</f>
        <v>0</v>
      </c>
      <c r="L56" s="183">
        <f>ROUND(F56*(G56),2)</f>
        <v>34.840000000000003</v>
      </c>
      <c r="M56" s="183">
        <f>ROUND(F56*(H56),2)</f>
        <v>0</v>
      </c>
      <c r="N56" s="183">
        <v>8.7100000000000009</v>
      </c>
      <c r="O56" s="183"/>
      <c r="P56" s="187"/>
      <c r="Q56" s="187"/>
      <c r="R56" s="187"/>
      <c r="S56" s="183">
        <f>ROUND(F56*(P56),3)</f>
        <v>0</v>
      </c>
      <c r="T56" s="184"/>
      <c r="U56" s="184"/>
      <c r="V56" s="187"/>
      <c r="Z56">
        <v>0</v>
      </c>
    </row>
    <row r="57" spans="1:26" ht="24.95" customHeight="1" x14ac:dyDescent="0.25">
      <c r="A57" s="185"/>
      <c r="B57" s="180" t="s">
        <v>121</v>
      </c>
      <c r="C57" s="186" t="s">
        <v>677</v>
      </c>
      <c r="D57" s="180" t="s">
        <v>734</v>
      </c>
      <c r="E57" s="180" t="s">
        <v>149</v>
      </c>
      <c r="F57" s="181">
        <v>1</v>
      </c>
      <c r="G57" s="182">
        <v>77.42</v>
      </c>
      <c r="H57" s="182">
        <v>0</v>
      </c>
      <c r="I57" s="182">
        <f>ROUND(F57*(G57+H57),2)</f>
        <v>77.42</v>
      </c>
      <c r="J57" s="180">
        <f>ROUND(F57*(N57),2)</f>
        <v>77.42</v>
      </c>
      <c r="K57" s="183">
        <f>ROUND(F57*(O57),2)</f>
        <v>0</v>
      </c>
      <c r="L57" s="183">
        <f>ROUND(F57*(G57),2)</f>
        <v>77.42</v>
      </c>
      <c r="M57" s="183">
        <f>ROUND(F57*(H57),2)</f>
        <v>0</v>
      </c>
      <c r="N57" s="183">
        <v>77.42</v>
      </c>
      <c r="O57" s="183"/>
      <c r="P57" s="187"/>
      <c r="Q57" s="187"/>
      <c r="R57" s="187"/>
      <c r="S57" s="183">
        <f>ROUND(F57*(P57),3)</f>
        <v>0</v>
      </c>
      <c r="T57" s="184"/>
      <c r="U57" s="184"/>
      <c r="V57" s="187"/>
      <c r="Z57">
        <v>0</v>
      </c>
    </row>
    <row r="58" spans="1:26" ht="24.95" customHeight="1" x14ac:dyDescent="0.25">
      <c r="A58" s="185"/>
      <c r="B58" s="180" t="s">
        <v>121</v>
      </c>
      <c r="C58" s="186" t="s">
        <v>735</v>
      </c>
      <c r="D58" s="180" t="s">
        <v>736</v>
      </c>
      <c r="E58" s="180" t="s">
        <v>149</v>
      </c>
      <c r="F58" s="181">
        <v>2</v>
      </c>
      <c r="G58" s="182">
        <v>9.44</v>
      </c>
      <c r="H58" s="182">
        <v>0</v>
      </c>
      <c r="I58" s="182">
        <f>ROUND(F58*(G58+H58),2)</f>
        <v>18.88</v>
      </c>
      <c r="J58" s="180">
        <f>ROUND(F58*(N58),2)</f>
        <v>18.88</v>
      </c>
      <c r="K58" s="183">
        <f>ROUND(F58*(O58),2)</f>
        <v>0</v>
      </c>
      <c r="L58" s="183">
        <f>ROUND(F58*(G58),2)</f>
        <v>18.88</v>
      </c>
      <c r="M58" s="183">
        <f>ROUND(F58*(H58),2)</f>
        <v>0</v>
      </c>
      <c r="N58" s="183">
        <v>9.44</v>
      </c>
      <c r="O58" s="183"/>
      <c r="P58" s="187"/>
      <c r="Q58" s="187"/>
      <c r="R58" s="187"/>
      <c r="S58" s="183">
        <f>ROUND(F58*(P58),3)</f>
        <v>0</v>
      </c>
      <c r="T58" s="184"/>
      <c r="U58" s="184"/>
      <c r="V58" s="187"/>
      <c r="Z58">
        <v>0</v>
      </c>
    </row>
    <row r="59" spans="1:26" ht="24.95" customHeight="1" x14ac:dyDescent="0.25">
      <c r="A59" s="185"/>
      <c r="B59" s="180" t="s">
        <v>121</v>
      </c>
      <c r="C59" s="186" t="s">
        <v>737</v>
      </c>
      <c r="D59" s="180" t="s">
        <v>738</v>
      </c>
      <c r="E59" s="180" t="s">
        <v>149</v>
      </c>
      <c r="F59" s="181">
        <v>11</v>
      </c>
      <c r="G59" s="182">
        <v>8.09</v>
      </c>
      <c r="H59" s="182">
        <v>0</v>
      </c>
      <c r="I59" s="182">
        <f>ROUND(F59*(G59+H59),2)</f>
        <v>88.99</v>
      </c>
      <c r="J59" s="180">
        <f>ROUND(F59*(N59),2)</f>
        <v>88.99</v>
      </c>
      <c r="K59" s="183">
        <f>ROUND(F59*(O59),2)</f>
        <v>0</v>
      </c>
      <c r="L59" s="183">
        <f>ROUND(F59*(G59),2)</f>
        <v>88.99</v>
      </c>
      <c r="M59" s="183">
        <f>ROUND(F59*(H59),2)</f>
        <v>0</v>
      </c>
      <c r="N59" s="183">
        <v>8.09</v>
      </c>
      <c r="O59" s="183"/>
      <c r="P59" s="187"/>
      <c r="Q59" s="187"/>
      <c r="R59" s="187"/>
      <c r="S59" s="183">
        <f>ROUND(F59*(P59),3)</f>
        <v>0</v>
      </c>
      <c r="T59" s="184"/>
      <c r="U59" s="184"/>
      <c r="V59" s="187"/>
      <c r="Z59">
        <v>0</v>
      </c>
    </row>
    <row r="60" spans="1:26" ht="24.95" customHeight="1" x14ac:dyDescent="0.25">
      <c r="A60" s="185"/>
      <c r="B60" s="180" t="s">
        <v>121</v>
      </c>
      <c r="C60" s="186" t="s">
        <v>739</v>
      </c>
      <c r="D60" s="180" t="s">
        <v>740</v>
      </c>
      <c r="E60" s="180" t="s">
        <v>149</v>
      </c>
      <c r="F60" s="181">
        <v>10</v>
      </c>
      <c r="G60" s="182">
        <v>8.09</v>
      </c>
      <c r="H60" s="182">
        <v>0</v>
      </c>
      <c r="I60" s="182">
        <f>ROUND(F60*(G60+H60),2)</f>
        <v>80.900000000000006</v>
      </c>
      <c r="J60" s="180">
        <f>ROUND(F60*(N60),2)</f>
        <v>80.900000000000006</v>
      </c>
      <c r="K60" s="183">
        <f>ROUND(F60*(O60),2)</f>
        <v>0</v>
      </c>
      <c r="L60" s="183">
        <f>ROUND(F60*(G60),2)</f>
        <v>80.900000000000006</v>
      </c>
      <c r="M60" s="183">
        <f>ROUND(F60*(H60),2)</f>
        <v>0</v>
      </c>
      <c r="N60" s="183">
        <v>8.09</v>
      </c>
      <c r="O60" s="183"/>
      <c r="P60" s="187"/>
      <c r="Q60" s="187"/>
      <c r="R60" s="187"/>
      <c r="S60" s="183">
        <f>ROUND(F60*(P60),3)</f>
        <v>0</v>
      </c>
      <c r="T60" s="184"/>
      <c r="U60" s="184"/>
      <c r="V60" s="187"/>
      <c r="Z60">
        <v>0</v>
      </c>
    </row>
    <row r="61" spans="1:26" ht="24.95" customHeight="1" x14ac:dyDescent="0.25">
      <c r="A61" s="185"/>
      <c r="B61" s="180" t="s">
        <v>121</v>
      </c>
      <c r="C61" s="186" t="s">
        <v>741</v>
      </c>
      <c r="D61" s="180" t="s">
        <v>742</v>
      </c>
      <c r="E61" s="180" t="s">
        <v>149</v>
      </c>
      <c r="F61" s="181">
        <v>10</v>
      </c>
      <c r="G61" s="182">
        <v>8.9</v>
      </c>
      <c r="H61" s="182">
        <v>0</v>
      </c>
      <c r="I61" s="182">
        <f>ROUND(F61*(G61+H61),2)</f>
        <v>89</v>
      </c>
      <c r="J61" s="180">
        <f>ROUND(F61*(N61),2)</f>
        <v>89</v>
      </c>
      <c r="K61" s="183">
        <f>ROUND(F61*(O61),2)</f>
        <v>0</v>
      </c>
      <c r="L61" s="183">
        <f>ROUND(F61*(G61),2)</f>
        <v>89</v>
      </c>
      <c r="M61" s="183">
        <f>ROUND(F61*(H61),2)</f>
        <v>0</v>
      </c>
      <c r="N61" s="183">
        <v>8.9</v>
      </c>
      <c r="O61" s="183"/>
      <c r="P61" s="187"/>
      <c r="Q61" s="187"/>
      <c r="R61" s="187"/>
      <c r="S61" s="183">
        <f>ROUND(F61*(P61),3)</f>
        <v>0</v>
      </c>
      <c r="T61" s="184"/>
      <c r="U61" s="184"/>
      <c r="V61" s="187"/>
      <c r="Z61">
        <v>0</v>
      </c>
    </row>
    <row r="62" spans="1:26" ht="24.95" customHeight="1" x14ac:dyDescent="0.25">
      <c r="A62" s="185"/>
      <c r="B62" s="180" t="s">
        <v>121</v>
      </c>
      <c r="C62" s="186" t="s">
        <v>741</v>
      </c>
      <c r="D62" s="180" t="s">
        <v>743</v>
      </c>
      <c r="E62" s="180" t="s">
        <v>149</v>
      </c>
      <c r="F62" s="181">
        <v>2</v>
      </c>
      <c r="G62" s="182">
        <v>6.97</v>
      </c>
      <c r="H62" s="182">
        <v>0</v>
      </c>
      <c r="I62" s="182">
        <f>ROUND(F62*(G62+H62),2)</f>
        <v>13.94</v>
      </c>
      <c r="J62" s="180">
        <f>ROUND(F62*(N62),2)</f>
        <v>13.94</v>
      </c>
      <c r="K62" s="183">
        <f>ROUND(F62*(O62),2)</f>
        <v>0</v>
      </c>
      <c r="L62" s="183">
        <f>ROUND(F62*(G62),2)</f>
        <v>13.94</v>
      </c>
      <c r="M62" s="183">
        <f>ROUND(F62*(H62),2)</f>
        <v>0</v>
      </c>
      <c r="N62" s="183">
        <v>6.97</v>
      </c>
      <c r="O62" s="183"/>
      <c r="P62" s="187"/>
      <c r="Q62" s="187"/>
      <c r="R62" s="187"/>
      <c r="S62" s="183">
        <f>ROUND(F62*(P62),3)</f>
        <v>0</v>
      </c>
      <c r="T62" s="184"/>
      <c r="U62" s="184"/>
      <c r="V62" s="187"/>
      <c r="Z62">
        <v>0</v>
      </c>
    </row>
    <row r="63" spans="1:26" ht="24.95" customHeight="1" x14ac:dyDescent="0.25">
      <c r="A63" s="185"/>
      <c r="B63" s="180" t="s">
        <v>121</v>
      </c>
      <c r="C63" s="186" t="s">
        <v>741</v>
      </c>
      <c r="D63" s="180" t="s">
        <v>744</v>
      </c>
      <c r="E63" s="180" t="s">
        <v>149</v>
      </c>
      <c r="F63" s="181">
        <v>2</v>
      </c>
      <c r="G63" s="182">
        <v>9.2899999999999991</v>
      </c>
      <c r="H63" s="182">
        <v>0</v>
      </c>
      <c r="I63" s="182">
        <f>ROUND(F63*(G63+H63),2)</f>
        <v>18.579999999999998</v>
      </c>
      <c r="J63" s="180">
        <f>ROUND(F63*(N63),2)</f>
        <v>18.579999999999998</v>
      </c>
      <c r="K63" s="183">
        <f>ROUND(F63*(O63),2)</f>
        <v>0</v>
      </c>
      <c r="L63" s="183">
        <f>ROUND(F63*(G63),2)</f>
        <v>18.579999999999998</v>
      </c>
      <c r="M63" s="183">
        <f>ROUND(F63*(H63),2)</f>
        <v>0</v>
      </c>
      <c r="N63" s="183">
        <v>9.2899999999999991</v>
      </c>
      <c r="O63" s="183"/>
      <c r="P63" s="187"/>
      <c r="Q63" s="187"/>
      <c r="R63" s="187"/>
      <c r="S63" s="183">
        <f>ROUND(F63*(P63),3)</f>
        <v>0</v>
      </c>
      <c r="T63" s="184"/>
      <c r="U63" s="184"/>
      <c r="V63" s="187"/>
      <c r="Z63">
        <v>0</v>
      </c>
    </row>
    <row r="64" spans="1:26" ht="24.95" customHeight="1" x14ac:dyDescent="0.25">
      <c r="A64" s="185"/>
      <c r="B64" s="180" t="s">
        <v>121</v>
      </c>
      <c r="C64" s="186" t="s">
        <v>745</v>
      </c>
      <c r="D64" s="180" t="s">
        <v>746</v>
      </c>
      <c r="E64" s="180" t="s">
        <v>149</v>
      </c>
      <c r="F64" s="181">
        <v>42</v>
      </c>
      <c r="G64" s="182">
        <v>8.1300000000000008</v>
      </c>
      <c r="H64" s="182">
        <v>0</v>
      </c>
      <c r="I64" s="182">
        <f>ROUND(F64*(G64+H64),2)</f>
        <v>341.46</v>
      </c>
      <c r="J64" s="180">
        <f>ROUND(F64*(N64),2)</f>
        <v>341.46</v>
      </c>
      <c r="K64" s="183">
        <f>ROUND(F64*(O64),2)</f>
        <v>0</v>
      </c>
      <c r="L64" s="183">
        <f>ROUND(F64*(G64),2)</f>
        <v>341.46</v>
      </c>
      <c r="M64" s="183">
        <f>ROUND(F64*(H64),2)</f>
        <v>0</v>
      </c>
      <c r="N64" s="183">
        <v>8.1300000000000008</v>
      </c>
      <c r="O64" s="183"/>
      <c r="P64" s="187"/>
      <c r="Q64" s="187"/>
      <c r="R64" s="187"/>
      <c r="S64" s="183">
        <f>ROUND(F64*(P64),3)</f>
        <v>0</v>
      </c>
      <c r="T64" s="184"/>
      <c r="U64" s="184"/>
      <c r="V64" s="187"/>
      <c r="Z64">
        <v>0</v>
      </c>
    </row>
    <row r="65" spans="1:26" ht="24.95" customHeight="1" x14ac:dyDescent="0.25">
      <c r="A65" s="185"/>
      <c r="B65" s="180" t="s">
        <v>121</v>
      </c>
      <c r="C65" s="186" t="s">
        <v>747</v>
      </c>
      <c r="D65" s="180" t="s">
        <v>748</v>
      </c>
      <c r="E65" s="180" t="s">
        <v>149</v>
      </c>
      <c r="F65" s="181">
        <v>3</v>
      </c>
      <c r="G65" s="182">
        <v>19.260000000000002</v>
      </c>
      <c r="H65" s="182">
        <v>0</v>
      </c>
      <c r="I65" s="182">
        <f>ROUND(F65*(G65+H65),2)</f>
        <v>57.78</v>
      </c>
      <c r="J65" s="180">
        <f>ROUND(F65*(N65),2)</f>
        <v>57.78</v>
      </c>
      <c r="K65" s="183">
        <f>ROUND(F65*(O65),2)</f>
        <v>0</v>
      </c>
      <c r="L65" s="183">
        <f>ROUND(F65*(G65),2)</f>
        <v>57.78</v>
      </c>
      <c r="M65" s="183">
        <f>ROUND(F65*(H65),2)</f>
        <v>0</v>
      </c>
      <c r="N65" s="183">
        <v>19.260000000000002</v>
      </c>
      <c r="O65" s="183"/>
      <c r="P65" s="187"/>
      <c r="Q65" s="187"/>
      <c r="R65" s="187"/>
      <c r="S65" s="183">
        <f>ROUND(F65*(P65),3)</f>
        <v>0</v>
      </c>
      <c r="T65" s="184"/>
      <c r="U65" s="184"/>
      <c r="V65" s="187"/>
      <c r="Z65">
        <v>0</v>
      </c>
    </row>
    <row r="66" spans="1:26" ht="24.95" customHeight="1" x14ac:dyDescent="0.25">
      <c r="A66" s="185"/>
      <c r="B66" s="180" t="s">
        <v>121</v>
      </c>
      <c r="C66" s="186" t="s">
        <v>749</v>
      </c>
      <c r="D66" s="180" t="s">
        <v>750</v>
      </c>
      <c r="E66" s="180" t="s">
        <v>687</v>
      </c>
      <c r="F66" s="181">
        <v>70</v>
      </c>
      <c r="G66" s="182">
        <v>2.13</v>
      </c>
      <c r="H66" s="182">
        <v>0</v>
      </c>
      <c r="I66" s="182">
        <f>ROUND(F66*(G66+H66),2)</f>
        <v>149.1</v>
      </c>
      <c r="J66" s="180">
        <f>ROUND(F66*(N66),2)</f>
        <v>149.1</v>
      </c>
      <c r="K66" s="183">
        <f>ROUND(F66*(O66),2)</f>
        <v>0</v>
      </c>
      <c r="L66" s="183">
        <f>ROUND(F66*(G66),2)</f>
        <v>149.1</v>
      </c>
      <c r="M66" s="183">
        <f>ROUND(F66*(H66),2)</f>
        <v>0</v>
      </c>
      <c r="N66" s="183">
        <v>2.13</v>
      </c>
      <c r="O66" s="183"/>
      <c r="P66" s="187"/>
      <c r="Q66" s="187"/>
      <c r="R66" s="187"/>
      <c r="S66" s="183">
        <f>ROUND(F66*(P66),3)</f>
        <v>0</v>
      </c>
      <c r="T66" s="184"/>
      <c r="U66" s="184"/>
      <c r="V66" s="187"/>
      <c r="Z66">
        <v>0</v>
      </c>
    </row>
    <row r="67" spans="1:26" ht="24.95" customHeight="1" x14ac:dyDescent="0.25">
      <c r="A67" s="185"/>
      <c r="B67" s="180" t="s">
        <v>121</v>
      </c>
      <c r="C67" s="186" t="s">
        <v>751</v>
      </c>
      <c r="D67" s="180" t="s">
        <v>750</v>
      </c>
      <c r="E67" s="180" t="s">
        <v>687</v>
      </c>
      <c r="F67" s="181">
        <v>40</v>
      </c>
      <c r="G67" s="182">
        <v>0.44</v>
      </c>
      <c r="H67" s="182">
        <v>0</v>
      </c>
      <c r="I67" s="182">
        <f>ROUND(F67*(G67+H67),2)</f>
        <v>17.600000000000001</v>
      </c>
      <c r="J67" s="180">
        <f>ROUND(F67*(N67),2)</f>
        <v>17.600000000000001</v>
      </c>
      <c r="K67" s="183">
        <f>ROUND(F67*(O67),2)</f>
        <v>0</v>
      </c>
      <c r="L67" s="183">
        <f>ROUND(F67*(G67),2)</f>
        <v>17.600000000000001</v>
      </c>
      <c r="M67" s="183">
        <f>ROUND(F67*(H67),2)</f>
        <v>0</v>
      </c>
      <c r="N67" s="183">
        <v>0.44</v>
      </c>
      <c r="O67" s="183"/>
      <c r="P67" s="187"/>
      <c r="Q67" s="187"/>
      <c r="R67" s="187"/>
      <c r="S67" s="183">
        <f>ROUND(F67*(P67),3)</f>
        <v>0</v>
      </c>
      <c r="T67" s="184"/>
      <c r="U67" s="184"/>
      <c r="V67" s="187"/>
      <c r="Z67">
        <v>0</v>
      </c>
    </row>
    <row r="68" spans="1:26" ht="24.95" customHeight="1" x14ac:dyDescent="0.25">
      <c r="A68" s="185"/>
      <c r="B68" s="180" t="s">
        <v>121</v>
      </c>
      <c r="C68" s="186" t="s">
        <v>752</v>
      </c>
      <c r="D68" s="180" t="s">
        <v>750</v>
      </c>
      <c r="E68" s="180" t="s">
        <v>687</v>
      </c>
      <c r="F68" s="181">
        <v>40</v>
      </c>
      <c r="G68" s="182">
        <v>0.68</v>
      </c>
      <c r="H68" s="182">
        <v>0</v>
      </c>
      <c r="I68" s="182">
        <f>ROUND(F68*(G68+H68),2)</f>
        <v>27.2</v>
      </c>
      <c r="J68" s="180">
        <f>ROUND(F68*(N68),2)</f>
        <v>27.2</v>
      </c>
      <c r="K68" s="183">
        <f>ROUND(F68*(O68),2)</f>
        <v>0</v>
      </c>
      <c r="L68" s="183">
        <f>ROUND(F68*(G68),2)</f>
        <v>27.2</v>
      </c>
      <c r="M68" s="183">
        <f>ROUND(F68*(H68),2)</f>
        <v>0</v>
      </c>
      <c r="N68" s="183">
        <v>0.68</v>
      </c>
      <c r="O68" s="183"/>
      <c r="P68" s="187"/>
      <c r="Q68" s="187"/>
      <c r="R68" s="187"/>
      <c r="S68" s="183">
        <f>ROUND(F68*(P68),3)</f>
        <v>0</v>
      </c>
      <c r="T68" s="184"/>
      <c r="U68" s="184"/>
      <c r="V68" s="187"/>
      <c r="Z68">
        <v>0</v>
      </c>
    </row>
    <row r="69" spans="1:26" ht="24.95" customHeight="1" x14ac:dyDescent="0.25">
      <c r="A69" s="185"/>
      <c r="B69" s="180" t="s">
        <v>121</v>
      </c>
      <c r="C69" s="186" t="s">
        <v>753</v>
      </c>
      <c r="D69" s="180" t="s">
        <v>754</v>
      </c>
      <c r="E69" s="180" t="s">
        <v>687</v>
      </c>
      <c r="F69" s="181">
        <v>110</v>
      </c>
      <c r="G69" s="182">
        <v>1.06</v>
      </c>
      <c r="H69" s="182">
        <v>0</v>
      </c>
      <c r="I69" s="182">
        <f>ROUND(F69*(G69+H69),2)</f>
        <v>116.6</v>
      </c>
      <c r="J69" s="180">
        <f>ROUND(F69*(N69),2)</f>
        <v>116.6</v>
      </c>
      <c r="K69" s="183">
        <f>ROUND(F69*(O69),2)</f>
        <v>0</v>
      </c>
      <c r="L69" s="183">
        <f>ROUND(F69*(G69),2)</f>
        <v>116.6</v>
      </c>
      <c r="M69" s="183">
        <f>ROUND(F69*(H69),2)</f>
        <v>0</v>
      </c>
      <c r="N69" s="183">
        <v>1.06</v>
      </c>
      <c r="O69" s="183"/>
      <c r="P69" s="187"/>
      <c r="Q69" s="187"/>
      <c r="R69" s="187"/>
      <c r="S69" s="183">
        <f>ROUND(F69*(P69),3)</f>
        <v>0</v>
      </c>
      <c r="T69" s="184"/>
      <c r="U69" s="184"/>
      <c r="V69" s="187"/>
      <c r="Z69">
        <v>0</v>
      </c>
    </row>
    <row r="70" spans="1:26" ht="24.95" customHeight="1" x14ac:dyDescent="0.25">
      <c r="A70" s="185"/>
      <c r="B70" s="180" t="s">
        <v>121</v>
      </c>
      <c r="C70" s="186" t="s">
        <v>755</v>
      </c>
      <c r="D70" s="180" t="s">
        <v>754</v>
      </c>
      <c r="E70" s="180" t="s">
        <v>687</v>
      </c>
      <c r="F70" s="181">
        <v>70</v>
      </c>
      <c r="G70" s="182">
        <v>0.68</v>
      </c>
      <c r="H70" s="182">
        <v>0</v>
      </c>
      <c r="I70" s="182">
        <f>ROUND(F70*(G70+H70),2)</f>
        <v>47.6</v>
      </c>
      <c r="J70" s="180">
        <f>ROUND(F70*(N70),2)</f>
        <v>47.6</v>
      </c>
      <c r="K70" s="183">
        <f>ROUND(F70*(O70),2)</f>
        <v>0</v>
      </c>
      <c r="L70" s="183">
        <f>ROUND(F70*(G70),2)</f>
        <v>47.6</v>
      </c>
      <c r="M70" s="183">
        <f>ROUND(F70*(H70),2)</f>
        <v>0</v>
      </c>
      <c r="N70" s="183">
        <v>0.68</v>
      </c>
      <c r="O70" s="183"/>
      <c r="P70" s="187"/>
      <c r="Q70" s="187"/>
      <c r="R70" s="187"/>
      <c r="S70" s="183">
        <f>ROUND(F70*(P70),3)</f>
        <v>0</v>
      </c>
      <c r="T70" s="184"/>
      <c r="U70" s="184"/>
      <c r="V70" s="187"/>
      <c r="Z70">
        <v>0</v>
      </c>
    </row>
    <row r="71" spans="1:26" ht="24.95" customHeight="1" x14ac:dyDescent="0.25">
      <c r="A71" s="185"/>
      <c r="B71" s="180" t="s">
        <v>121</v>
      </c>
      <c r="C71" s="186" t="s">
        <v>756</v>
      </c>
      <c r="D71" s="180" t="s">
        <v>754</v>
      </c>
      <c r="E71" s="180" t="s">
        <v>687</v>
      </c>
      <c r="F71" s="181">
        <v>850</v>
      </c>
      <c r="G71" s="182">
        <v>0.68</v>
      </c>
      <c r="H71" s="182">
        <v>0</v>
      </c>
      <c r="I71" s="182">
        <f>ROUND(F71*(G71+H71),2)</f>
        <v>578</v>
      </c>
      <c r="J71" s="180">
        <f>ROUND(F71*(N71),2)</f>
        <v>578</v>
      </c>
      <c r="K71" s="183">
        <f>ROUND(F71*(O71),2)</f>
        <v>0</v>
      </c>
      <c r="L71" s="183">
        <f>ROUND(F71*(G71),2)</f>
        <v>578</v>
      </c>
      <c r="M71" s="183">
        <f>ROUND(F71*(H71),2)</f>
        <v>0</v>
      </c>
      <c r="N71" s="183">
        <v>0.68</v>
      </c>
      <c r="O71" s="183"/>
      <c r="P71" s="187"/>
      <c r="Q71" s="187"/>
      <c r="R71" s="187"/>
      <c r="S71" s="183">
        <f>ROUND(F71*(P71),3)</f>
        <v>0</v>
      </c>
      <c r="T71" s="184"/>
      <c r="U71" s="184"/>
      <c r="V71" s="187"/>
      <c r="Z71">
        <v>0</v>
      </c>
    </row>
    <row r="72" spans="1:26" ht="24.95" customHeight="1" x14ac:dyDescent="0.25">
      <c r="A72" s="185"/>
      <c r="B72" s="180" t="s">
        <v>121</v>
      </c>
      <c r="C72" s="186" t="s">
        <v>757</v>
      </c>
      <c r="D72" s="180" t="s">
        <v>754</v>
      </c>
      <c r="E72" s="180" t="s">
        <v>687</v>
      </c>
      <c r="F72" s="181">
        <v>630</v>
      </c>
      <c r="G72" s="182">
        <v>0.92</v>
      </c>
      <c r="H72" s="182">
        <v>0</v>
      </c>
      <c r="I72" s="182">
        <f>ROUND(F72*(G72+H72),2)</f>
        <v>579.6</v>
      </c>
      <c r="J72" s="180">
        <f>ROUND(F72*(N72),2)</f>
        <v>579.6</v>
      </c>
      <c r="K72" s="183">
        <f>ROUND(F72*(O72),2)</f>
        <v>0</v>
      </c>
      <c r="L72" s="183">
        <f>ROUND(F72*(G72),2)</f>
        <v>579.6</v>
      </c>
      <c r="M72" s="183">
        <f>ROUND(F72*(H72),2)</f>
        <v>0</v>
      </c>
      <c r="N72" s="183">
        <v>0.92</v>
      </c>
      <c r="O72" s="183"/>
      <c r="P72" s="187"/>
      <c r="Q72" s="187"/>
      <c r="R72" s="187"/>
      <c r="S72" s="183">
        <f>ROUND(F72*(P72),3)</f>
        <v>0</v>
      </c>
      <c r="T72" s="184"/>
      <c r="U72" s="184"/>
      <c r="V72" s="187"/>
      <c r="Z72">
        <v>0</v>
      </c>
    </row>
    <row r="73" spans="1:26" ht="24.95" customHeight="1" x14ac:dyDescent="0.25">
      <c r="A73" s="185"/>
      <c r="B73" s="180" t="s">
        <v>121</v>
      </c>
      <c r="C73" s="186" t="s">
        <v>758</v>
      </c>
      <c r="D73" s="180" t="s">
        <v>754</v>
      </c>
      <c r="E73" s="180" t="s">
        <v>687</v>
      </c>
      <c r="F73" s="181">
        <v>50</v>
      </c>
      <c r="G73" s="182">
        <v>1.26</v>
      </c>
      <c r="H73" s="182">
        <v>0</v>
      </c>
      <c r="I73" s="182">
        <f>ROUND(F73*(G73+H73),2)</f>
        <v>63</v>
      </c>
      <c r="J73" s="180">
        <f>ROUND(F73*(N73),2)</f>
        <v>63</v>
      </c>
      <c r="K73" s="183">
        <f>ROUND(F73*(O73),2)</f>
        <v>0</v>
      </c>
      <c r="L73" s="183">
        <f>ROUND(F73*(G73),2)</f>
        <v>63</v>
      </c>
      <c r="M73" s="183">
        <f>ROUND(F73*(H73),2)</f>
        <v>0</v>
      </c>
      <c r="N73" s="183">
        <v>1.26</v>
      </c>
      <c r="O73" s="183"/>
      <c r="P73" s="187"/>
      <c r="Q73" s="187"/>
      <c r="R73" s="187"/>
      <c r="S73" s="183">
        <f>ROUND(F73*(P73),3)</f>
        <v>0</v>
      </c>
      <c r="T73" s="184"/>
      <c r="U73" s="184"/>
      <c r="V73" s="187"/>
      <c r="Z73">
        <v>0</v>
      </c>
    </row>
    <row r="74" spans="1:26" ht="24.95" customHeight="1" x14ac:dyDescent="0.25">
      <c r="A74" s="185"/>
      <c r="B74" s="180" t="s">
        <v>121</v>
      </c>
      <c r="C74" s="186" t="s">
        <v>759</v>
      </c>
      <c r="D74" s="180" t="s">
        <v>760</v>
      </c>
      <c r="E74" s="180" t="s">
        <v>687</v>
      </c>
      <c r="F74" s="181">
        <v>80</v>
      </c>
      <c r="G74" s="182">
        <v>0.92</v>
      </c>
      <c r="H74" s="182">
        <v>0</v>
      </c>
      <c r="I74" s="182">
        <f>ROUND(F74*(G74+H74),2)</f>
        <v>73.599999999999994</v>
      </c>
      <c r="J74" s="180">
        <f>ROUND(F74*(N74),2)</f>
        <v>73.599999999999994</v>
      </c>
      <c r="K74" s="183">
        <f>ROUND(F74*(O74),2)</f>
        <v>0</v>
      </c>
      <c r="L74" s="183">
        <f>ROUND(F74*(G74),2)</f>
        <v>73.599999999999994</v>
      </c>
      <c r="M74" s="183">
        <f>ROUND(F74*(H74),2)</f>
        <v>0</v>
      </c>
      <c r="N74" s="183">
        <v>0.92</v>
      </c>
      <c r="O74" s="183"/>
      <c r="P74" s="187"/>
      <c r="Q74" s="187"/>
      <c r="R74" s="187"/>
      <c r="S74" s="183">
        <f>ROUND(F74*(P74),3)</f>
        <v>0</v>
      </c>
      <c r="T74" s="184"/>
      <c r="U74" s="184"/>
      <c r="V74" s="187"/>
      <c r="Z74">
        <v>0</v>
      </c>
    </row>
    <row r="75" spans="1:26" ht="24.95" customHeight="1" x14ac:dyDescent="0.25">
      <c r="A75" s="185"/>
      <c r="B75" s="180" t="s">
        <v>121</v>
      </c>
      <c r="C75" s="186" t="s">
        <v>761</v>
      </c>
      <c r="D75" s="180" t="s">
        <v>762</v>
      </c>
      <c r="E75" s="180" t="s">
        <v>687</v>
      </c>
      <c r="F75" s="181">
        <v>80</v>
      </c>
      <c r="G75" s="182">
        <v>0.28999999999999998</v>
      </c>
      <c r="H75" s="182">
        <v>0</v>
      </c>
      <c r="I75" s="182">
        <f>ROUND(F75*(G75+H75),2)</f>
        <v>23.2</v>
      </c>
      <c r="J75" s="180">
        <f>ROUND(F75*(N75),2)</f>
        <v>23.2</v>
      </c>
      <c r="K75" s="183">
        <f>ROUND(F75*(O75),2)</f>
        <v>0</v>
      </c>
      <c r="L75" s="183">
        <f>ROUND(F75*(G75),2)</f>
        <v>23.2</v>
      </c>
      <c r="M75" s="183">
        <f>ROUND(F75*(H75),2)</f>
        <v>0</v>
      </c>
      <c r="N75" s="183">
        <v>0.28999999999999998</v>
      </c>
      <c r="O75" s="183"/>
      <c r="P75" s="187"/>
      <c r="Q75" s="187"/>
      <c r="R75" s="187"/>
      <c r="S75" s="183">
        <f>ROUND(F75*(P75),3)</f>
        <v>0</v>
      </c>
      <c r="T75" s="184"/>
      <c r="U75" s="184"/>
      <c r="V75" s="187"/>
      <c r="Z75">
        <v>0</v>
      </c>
    </row>
    <row r="76" spans="1:26" ht="24.95" customHeight="1" x14ac:dyDescent="0.25">
      <c r="A76" s="185"/>
      <c r="B76" s="180" t="s">
        <v>121</v>
      </c>
      <c r="C76" s="186" t="s">
        <v>763</v>
      </c>
      <c r="D76" s="180" t="s">
        <v>764</v>
      </c>
      <c r="E76" s="180" t="s">
        <v>149</v>
      </c>
      <c r="F76" s="181">
        <v>100</v>
      </c>
      <c r="G76" s="182">
        <v>0.37</v>
      </c>
      <c r="H76" s="182">
        <v>0</v>
      </c>
      <c r="I76" s="182">
        <f>ROUND(F76*(G76+H76),2)</f>
        <v>37</v>
      </c>
      <c r="J76" s="180">
        <f>ROUND(F76*(N76),2)</f>
        <v>37</v>
      </c>
      <c r="K76" s="183">
        <f>ROUND(F76*(O76),2)</f>
        <v>0</v>
      </c>
      <c r="L76" s="183">
        <f>ROUND(F76*(G76),2)</f>
        <v>37</v>
      </c>
      <c r="M76" s="183">
        <f>ROUND(F76*(H76),2)</f>
        <v>0</v>
      </c>
      <c r="N76" s="183">
        <v>0.37</v>
      </c>
      <c r="O76" s="183"/>
      <c r="P76" s="187"/>
      <c r="Q76" s="187"/>
      <c r="R76" s="187"/>
      <c r="S76" s="183">
        <f>ROUND(F76*(P76),3)</f>
        <v>0</v>
      </c>
      <c r="T76" s="184"/>
      <c r="U76" s="184"/>
      <c r="V76" s="187"/>
      <c r="Z76">
        <v>0</v>
      </c>
    </row>
    <row r="77" spans="1:26" ht="24.95" customHeight="1" x14ac:dyDescent="0.25">
      <c r="A77" s="185"/>
      <c r="B77" s="180" t="s">
        <v>121</v>
      </c>
      <c r="C77" s="186" t="s">
        <v>765</v>
      </c>
      <c r="D77" s="180" t="s">
        <v>766</v>
      </c>
      <c r="E77" s="180" t="s">
        <v>149</v>
      </c>
      <c r="F77" s="181">
        <v>20</v>
      </c>
      <c r="G77" s="182">
        <v>0.48</v>
      </c>
      <c r="H77" s="182">
        <v>0</v>
      </c>
      <c r="I77" s="182">
        <f>ROUND(F77*(G77+H77),2)</f>
        <v>9.6</v>
      </c>
      <c r="J77" s="180">
        <f>ROUND(F77*(N77),2)</f>
        <v>9.6</v>
      </c>
      <c r="K77" s="183">
        <f>ROUND(F77*(O77),2)</f>
        <v>0</v>
      </c>
      <c r="L77" s="183">
        <f>ROUND(F77*(G77),2)</f>
        <v>9.6</v>
      </c>
      <c r="M77" s="183">
        <f>ROUND(F77*(H77),2)</f>
        <v>0</v>
      </c>
      <c r="N77" s="183">
        <v>0.48</v>
      </c>
      <c r="O77" s="183"/>
      <c r="P77" s="187"/>
      <c r="Q77" s="187"/>
      <c r="R77" s="187"/>
      <c r="S77" s="183">
        <f>ROUND(F77*(P77),3)</f>
        <v>0</v>
      </c>
      <c r="T77" s="184"/>
      <c r="U77" s="184"/>
      <c r="V77" s="187"/>
      <c r="Z77">
        <v>0</v>
      </c>
    </row>
    <row r="78" spans="1:26" ht="24.95" customHeight="1" x14ac:dyDescent="0.25">
      <c r="A78" s="185"/>
      <c r="B78" s="180" t="s">
        <v>121</v>
      </c>
      <c r="C78" s="186" t="s">
        <v>767</v>
      </c>
      <c r="D78" s="180" t="s">
        <v>768</v>
      </c>
      <c r="E78" s="180" t="s">
        <v>149</v>
      </c>
      <c r="F78" s="181">
        <v>25</v>
      </c>
      <c r="G78" s="182">
        <v>1.45</v>
      </c>
      <c r="H78" s="182">
        <v>0</v>
      </c>
      <c r="I78" s="182">
        <f>ROUND(F78*(G78+H78),2)</f>
        <v>36.25</v>
      </c>
      <c r="J78" s="180">
        <f>ROUND(F78*(N78),2)</f>
        <v>36.25</v>
      </c>
      <c r="K78" s="183">
        <f>ROUND(F78*(O78),2)</f>
        <v>0</v>
      </c>
      <c r="L78" s="183">
        <f>ROUND(F78*(G78),2)</f>
        <v>36.25</v>
      </c>
      <c r="M78" s="183">
        <f>ROUND(F78*(H78),2)</f>
        <v>0</v>
      </c>
      <c r="N78" s="183">
        <v>1.45</v>
      </c>
      <c r="O78" s="183"/>
      <c r="P78" s="187"/>
      <c r="Q78" s="187"/>
      <c r="R78" s="187"/>
      <c r="S78" s="183">
        <f>ROUND(F78*(P78),3)</f>
        <v>0</v>
      </c>
      <c r="T78" s="184"/>
      <c r="U78" s="184"/>
      <c r="V78" s="187"/>
      <c r="Z78">
        <v>0</v>
      </c>
    </row>
    <row r="79" spans="1:26" ht="24.95" customHeight="1" x14ac:dyDescent="0.25">
      <c r="A79" s="185"/>
      <c r="B79" s="180" t="s">
        <v>121</v>
      </c>
      <c r="C79" s="186" t="s">
        <v>769</v>
      </c>
      <c r="D79" s="180" t="s">
        <v>770</v>
      </c>
      <c r="E79" s="180" t="s">
        <v>149</v>
      </c>
      <c r="F79" s="181">
        <v>1</v>
      </c>
      <c r="G79" s="182">
        <v>1.55</v>
      </c>
      <c r="H79" s="182">
        <v>0</v>
      </c>
      <c r="I79" s="182">
        <f>ROUND(F79*(G79+H79),2)</f>
        <v>1.55</v>
      </c>
      <c r="J79" s="180">
        <f>ROUND(F79*(N79),2)</f>
        <v>1.55</v>
      </c>
      <c r="K79" s="183">
        <f>ROUND(F79*(O79),2)</f>
        <v>0</v>
      </c>
      <c r="L79" s="183">
        <f>ROUND(F79*(G79),2)</f>
        <v>1.55</v>
      </c>
      <c r="M79" s="183">
        <f>ROUND(F79*(H79),2)</f>
        <v>0</v>
      </c>
      <c r="N79" s="183">
        <v>1.55</v>
      </c>
      <c r="O79" s="183"/>
      <c r="P79" s="187"/>
      <c r="Q79" s="187"/>
      <c r="R79" s="187"/>
      <c r="S79" s="183">
        <f>ROUND(F79*(P79),3)</f>
        <v>0</v>
      </c>
      <c r="T79" s="184"/>
      <c r="U79" s="184"/>
      <c r="V79" s="187"/>
      <c r="Z79">
        <v>0</v>
      </c>
    </row>
    <row r="80" spans="1:26" ht="24.95" customHeight="1" x14ac:dyDescent="0.25">
      <c r="A80" s="185"/>
      <c r="B80" s="180" t="s">
        <v>121</v>
      </c>
      <c r="C80" s="186" t="s">
        <v>765</v>
      </c>
      <c r="D80" s="180" t="s">
        <v>771</v>
      </c>
      <c r="E80" s="180" t="s">
        <v>149</v>
      </c>
      <c r="F80" s="181">
        <v>1</v>
      </c>
      <c r="G80" s="182">
        <v>1.1599999999999999</v>
      </c>
      <c r="H80" s="182">
        <v>0</v>
      </c>
      <c r="I80" s="182">
        <f>ROUND(F80*(G80+H80),2)</f>
        <v>1.1599999999999999</v>
      </c>
      <c r="J80" s="180">
        <f>ROUND(F80*(N80),2)</f>
        <v>1.1599999999999999</v>
      </c>
      <c r="K80" s="183">
        <f>ROUND(F80*(O80),2)</f>
        <v>0</v>
      </c>
      <c r="L80" s="183">
        <f>ROUND(F80*(G80),2)</f>
        <v>1.1599999999999999</v>
      </c>
      <c r="M80" s="183">
        <f>ROUND(F80*(H80),2)</f>
        <v>0</v>
      </c>
      <c r="N80" s="183">
        <v>1.1599999999999999</v>
      </c>
      <c r="O80" s="183"/>
      <c r="P80" s="187"/>
      <c r="Q80" s="187"/>
      <c r="R80" s="187"/>
      <c r="S80" s="183">
        <f>ROUND(F80*(P80),3)</f>
        <v>0</v>
      </c>
      <c r="T80" s="184"/>
      <c r="U80" s="184"/>
      <c r="V80" s="187"/>
      <c r="Z80">
        <v>0</v>
      </c>
    </row>
    <row r="81" spans="1:26" ht="24.95" customHeight="1" x14ac:dyDescent="0.25">
      <c r="A81" s="185"/>
      <c r="B81" s="180" t="s">
        <v>121</v>
      </c>
      <c r="C81" s="186" t="s">
        <v>772</v>
      </c>
      <c r="D81" s="180" t="s">
        <v>773</v>
      </c>
      <c r="E81" s="180" t="s">
        <v>774</v>
      </c>
      <c r="F81" s="181">
        <v>1</v>
      </c>
      <c r="G81" s="182">
        <v>3.48</v>
      </c>
      <c r="H81" s="182">
        <v>0</v>
      </c>
      <c r="I81" s="182">
        <f>ROUND(F81*(G81+H81),2)</f>
        <v>3.48</v>
      </c>
      <c r="J81" s="180">
        <f>ROUND(F81*(N81),2)</f>
        <v>3.48</v>
      </c>
      <c r="K81" s="183">
        <f>ROUND(F81*(O81),2)</f>
        <v>0</v>
      </c>
      <c r="L81" s="183">
        <f>ROUND(F81*(G81),2)</f>
        <v>3.48</v>
      </c>
      <c r="M81" s="183">
        <f>ROUND(F81*(H81),2)</f>
        <v>0</v>
      </c>
      <c r="N81" s="183">
        <v>3.48</v>
      </c>
      <c r="O81" s="183"/>
      <c r="P81" s="187"/>
      <c r="Q81" s="187"/>
      <c r="R81" s="187"/>
      <c r="S81" s="183">
        <f>ROUND(F81*(P81),3)</f>
        <v>0</v>
      </c>
      <c r="T81" s="184"/>
      <c r="U81" s="184"/>
      <c r="V81" s="187"/>
      <c r="Z81">
        <v>0</v>
      </c>
    </row>
    <row r="82" spans="1:26" ht="24.95" customHeight="1" x14ac:dyDescent="0.25">
      <c r="A82" s="185"/>
      <c r="B82" s="180" t="s">
        <v>121</v>
      </c>
      <c r="C82" s="186" t="s">
        <v>775</v>
      </c>
      <c r="D82" s="180" t="s">
        <v>776</v>
      </c>
      <c r="E82" s="180" t="s">
        <v>774</v>
      </c>
      <c r="F82" s="181">
        <v>8</v>
      </c>
      <c r="G82" s="182">
        <v>1.45</v>
      </c>
      <c r="H82" s="182">
        <v>0</v>
      </c>
      <c r="I82" s="182">
        <f>ROUND(F82*(G82+H82),2)</f>
        <v>11.6</v>
      </c>
      <c r="J82" s="180">
        <f>ROUND(F82*(N82),2)</f>
        <v>11.6</v>
      </c>
      <c r="K82" s="183">
        <f>ROUND(F82*(O82),2)</f>
        <v>0</v>
      </c>
      <c r="L82" s="183">
        <f>ROUND(F82*(G82),2)</f>
        <v>11.6</v>
      </c>
      <c r="M82" s="183">
        <f>ROUND(F82*(H82),2)</f>
        <v>0</v>
      </c>
      <c r="N82" s="183">
        <v>1.45</v>
      </c>
      <c r="O82" s="183"/>
      <c r="P82" s="187"/>
      <c r="Q82" s="187"/>
      <c r="R82" s="187"/>
      <c r="S82" s="183">
        <f>ROUND(F82*(P82),3)</f>
        <v>0</v>
      </c>
      <c r="T82" s="184"/>
      <c r="U82" s="184"/>
      <c r="V82" s="187"/>
      <c r="Z82">
        <v>0</v>
      </c>
    </row>
    <row r="83" spans="1:26" ht="24.95" customHeight="1" x14ac:dyDescent="0.25">
      <c r="A83" s="185"/>
      <c r="B83" s="180" t="s">
        <v>121</v>
      </c>
      <c r="C83" s="186" t="s">
        <v>777</v>
      </c>
      <c r="D83" s="180" t="s">
        <v>778</v>
      </c>
      <c r="E83" s="180" t="s">
        <v>149</v>
      </c>
      <c r="F83" s="181">
        <v>2</v>
      </c>
      <c r="G83" s="182">
        <v>14.13</v>
      </c>
      <c r="H83" s="182">
        <v>0</v>
      </c>
      <c r="I83" s="182">
        <f>ROUND(F83*(G83+H83),2)</f>
        <v>28.26</v>
      </c>
      <c r="J83" s="180">
        <f>ROUND(F83*(N83),2)</f>
        <v>28.26</v>
      </c>
      <c r="K83" s="183">
        <f>ROUND(F83*(O83),2)</f>
        <v>0</v>
      </c>
      <c r="L83" s="183">
        <f>ROUND(F83*(G83),2)</f>
        <v>28.26</v>
      </c>
      <c r="M83" s="183">
        <f>ROUND(F83*(H83),2)</f>
        <v>0</v>
      </c>
      <c r="N83" s="183">
        <v>14.13</v>
      </c>
      <c r="O83" s="183"/>
      <c r="P83" s="187"/>
      <c r="Q83" s="187"/>
      <c r="R83" s="187"/>
      <c r="S83" s="183">
        <f>ROUND(F83*(P83),3)</f>
        <v>0</v>
      </c>
      <c r="T83" s="184"/>
      <c r="U83" s="184"/>
      <c r="V83" s="187"/>
      <c r="Z83">
        <v>0</v>
      </c>
    </row>
    <row r="84" spans="1:26" ht="24.95" customHeight="1" x14ac:dyDescent="0.25">
      <c r="A84" s="185"/>
      <c r="B84" s="180" t="s">
        <v>121</v>
      </c>
      <c r="C84" s="186" t="s">
        <v>777</v>
      </c>
      <c r="D84" s="180" t="s">
        <v>778</v>
      </c>
      <c r="E84" s="180" t="s">
        <v>149</v>
      </c>
      <c r="F84" s="181">
        <v>6</v>
      </c>
      <c r="G84" s="182">
        <v>21.29</v>
      </c>
      <c r="H84" s="182">
        <v>0</v>
      </c>
      <c r="I84" s="182">
        <f>ROUND(F84*(G84+H84),2)</f>
        <v>127.74</v>
      </c>
      <c r="J84" s="180">
        <f>ROUND(F84*(N84),2)</f>
        <v>127.74</v>
      </c>
      <c r="K84" s="183">
        <f>ROUND(F84*(O84),2)</f>
        <v>0</v>
      </c>
      <c r="L84" s="183">
        <f>ROUND(F84*(G84),2)</f>
        <v>127.74</v>
      </c>
      <c r="M84" s="183">
        <f>ROUND(F84*(H84),2)</f>
        <v>0</v>
      </c>
      <c r="N84" s="183">
        <v>21.29</v>
      </c>
      <c r="O84" s="183"/>
      <c r="P84" s="187"/>
      <c r="Q84" s="187"/>
      <c r="R84" s="187"/>
      <c r="S84" s="183">
        <f>ROUND(F84*(P84),3)</f>
        <v>0</v>
      </c>
      <c r="T84" s="184"/>
      <c r="U84" s="184"/>
      <c r="V84" s="187"/>
      <c r="Z84">
        <v>0</v>
      </c>
    </row>
    <row r="85" spans="1:26" ht="24.95" customHeight="1" x14ac:dyDescent="0.25">
      <c r="A85" s="185"/>
      <c r="B85" s="180" t="s">
        <v>121</v>
      </c>
      <c r="C85" s="186" t="s">
        <v>775</v>
      </c>
      <c r="D85" s="180" t="s">
        <v>776</v>
      </c>
      <c r="E85" s="180" t="s">
        <v>774</v>
      </c>
      <c r="F85" s="181">
        <v>4.32</v>
      </c>
      <c r="G85" s="182">
        <v>1.45</v>
      </c>
      <c r="H85" s="182">
        <v>0</v>
      </c>
      <c r="I85" s="182">
        <f>ROUND(F85*(G85+H85),2)</f>
        <v>6.26</v>
      </c>
      <c r="J85" s="180">
        <f>ROUND(F85*(N85),2)</f>
        <v>6.26</v>
      </c>
      <c r="K85" s="183">
        <f>ROUND(F85*(O85),2)</f>
        <v>0</v>
      </c>
      <c r="L85" s="183">
        <f>ROUND(F85*(G85),2)</f>
        <v>6.26</v>
      </c>
      <c r="M85" s="183">
        <f>ROUND(F85*(H85),2)</f>
        <v>0</v>
      </c>
      <c r="N85" s="183">
        <v>1.45</v>
      </c>
      <c r="O85" s="183"/>
      <c r="P85" s="187"/>
      <c r="Q85" s="187"/>
      <c r="R85" s="187"/>
      <c r="S85" s="183">
        <f>ROUND(F85*(P85),3)</f>
        <v>0</v>
      </c>
      <c r="T85" s="184"/>
      <c r="U85" s="184"/>
      <c r="V85" s="187"/>
      <c r="Z85">
        <v>0</v>
      </c>
    </row>
    <row r="86" spans="1:26" ht="24.95" customHeight="1" x14ac:dyDescent="0.25">
      <c r="A86" s="185"/>
      <c r="B86" s="180" t="s">
        <v>121</v>
      </c>
      <c r="C86" s="186" t="s">
        <v>779</v>
      </c>
      <c r="D86" s="180" t="s">
        <v>780</v>
      </c>
      <c r="E86" s="180" t="s">
        <v>149</v>
      </c>
      <c r="F86" s="181">
        <v>12</v>
      </c>
      <c r="G86" s="182">
        <v>1.94</v>
      </c>
      <c r="H86" s="182">
        <v>0</v>
      </c>
      <c r="I86" s="182">
        <f>ROUND(F86*(G86+H86),2)</f>
        <v>23.28</v>
      </c>
      <c r="J86" s="180">
        <f>ROUND(F86*(N86),2)</f>
        <v>23.28</v>
      </c>
      <c r="K86" s="183">
        <f>ROUND(F86*(O86),2)</f>
        <v>0</v>
      </c>
      <c r="L86" s="183">
        <f>ROUND(F86*(G86),2)</f>
        <v>23.28</v>
      </c>
      <c r="M86" s="183">
        <f>ROUND(F86*(H86),2)</f>
        <v>0</v>
      </c>
      <c r="N86" s="183">
        <v>1.94</v>
      </c>
      <c r="O86" s="183"/>
      <c r="P86" s="187"/>
      <c r="Q86" s="187"/>
      <c r="R86" s="187"/>
      <c r="S86" s="183">
        <f>ROUND(F86*(P86),3)</f>
        <v>0</v>
      </c>
      <c r="T86" s="184"/>
      <c r="U86" s="184"/>
      <c r="V86" s="187"/>
      <c r="Z86">
        <v>0</v>
      </c>
    </row>
    <row r="87" spans="1:26" ht="24.95" customHeight="1" x14ac:dyDescent="0.25">
      <c r="A87" s="185"/>
      <c r="B87" s="180" t="s">
        <v>121</v>
      </c>
      <c r="C87" s="186" t="s">
        <v>781</v>
      </c>
      <c r="D87" s="180" t="s">
        <v>782</v>
      </c>
      <c r="E87" s="180" t="s">
        <v>149</v>
      </c>
      <c r="F87" s="181">
        <v>1</v>
      </c>
      <c r="G87" s="182">
        <v>65.81</v>
      </c>
      <c r="H87" s="182">
        <v>0</v>
      </c>
      <c r="I87" s="182">
        <f>ROUND(F87*(G87+H87),2)</f>
        <v>65.81</v>
      </c>
      <c r="J87" s="180">
        <f>ROUND(F87*(N87),2)</f>
        <v>65.81</v>
      </c>
      <c r="K87" s="183">
        <f>ROUND(F87*(O87),2)</f>
        <v>0</v>
      </c>
      <c r="L87" s="183">
        <f>ROUND(F87*(G87),2)</f>
        <v>65.81</v>
      </c>
      <c r="M87" s="183">
        <f>ROUND(F87*(H87),2)</f>
        <v>0</v>
      </c>
      <c r="N87" s="183">
        <v>65.81</v>
      </c>
      <c r="O87" s="183"/>
      <c r="P87" s="187"/>
      <c r="Q87" s="187"/>
      <c r="R87" s="187"/>
      <c r="S87" s="183">
        <f>ROUND(F87*(P87),3)</f>
        <v>0</v>
      </c>
      <c r="T87" s="184"/>
      <c r="U87" s="184"/>
      <c r="V87" s="187"/>
      <c r="Z87">
        <v>0</v>
      </c>
    </row>
    <row r="88" spans="1:26" ht="24.95" customHeight="1" x14ac:dyDescent="0.25">
      <c r="A88" s="185"/>
      <c r="B88" s="180" t="s">
        <v>121</v>
      </c>
      <c r="C88" s="186" t="s">
        <v>783</v>
      </c>
      <c r="D88" s="180" t="s">
        <v>784</v>
      </c>
      <c r="E88" s="180" t="s">
        <v>149</v>
      </c>
      <c r="F88" s="181">
        <v>1</v>
      </c>
      <c r="G88" s="182">
        <v>58.06</v>
      </c>
      <c r="H88" s="182">
        <v>0</v>
      </c>
      <c r="I88" s="182">
        <f>ROUND(F88*(G88+H88),2)</f>
        <v>58.06</v>
      </c>
      <c r="J88" s="180">
        <f>ROUND(F88*(N88),2)</f>
        <v>58.06</v>
      </c>
      <c r="K88" s="183">
        <f>ROUND(F88*(O88),2)</f>
        <v>0</v>
      </c>
      <c r="L88" s="183">
        <f>ROUND(F88*(G88),2)</f>
        <v>58.06</v>
      </c>
      <c r="M88" s="183">
        <f>ROUND(F88*(H88),2)</f>
        <v>0</v>
      </c>
      <c r="N88" s="183">
        <v>58.06</v>
      </c>
      <c r="O88" s="183"/>
      <c r="P88" s="187"/>
      <c r="Q88" s="187"/>
      <c r="R88" s="187"/>
      <c r="S88" s="183">
        <f>ROUND(F88*(P88),3)</f>
        <v>0</v>
      </c>
      <c r="T88" s="184"/>
      <c r="U88" s="184"/>
      <c r="V88" s="187"/>
      <c r="Z88">
        <v>0</v>
      </c>
    </row>
    <row r="89" spans="1:26" ht="24.95" customHeight="1" x14ac:dyDescent="0.25">
      <c r="A89" s="185"/>
      <c r="B89" s="180" t="s">
        <v>121</v>
      </c>
      <c r="C89" s="186" t="s">
        <v>785</v>
      </c>
      <c r="D89" s="180" t="s">
        <v>786</v>
      </c>
      <c r="E89" s="180" t="s">
        <v>149</v>
      </c>
      <c r="F89" s="181">
        <v>4</v>
      </c>
      <c r="G89" s="182">
        <v>3.87</v>
      </c>
      <c r="H89" s="182">
        <v>0</v>
      </c>
      <c r="I89" s="182">
        <f>ROUND(F89*(G89+H89),2)</f>
        <v>15.48</v>
      </c>
      <c r="J89" s="180">
        <f>ROUND(F89*(N89),2)</f>
        <v>15.48</v>
      </c>
      <c r="K89" s="183">
        <f>ROUND(F89*(O89),2)</f>
        <v>0</v>
      </c>
      <c r="L89" s="183">
        <f>ROUND(F89*(G89),2)</f>
        <v>15.48</v>
      </c>
      <c r="M89" s="183">
        <f>ROUND(F89*(H89),2)</f>
        <v>0</v>
      </c>
      <c r="N89" s="183">
        <v>3.87</v>
      </c>
      <c r="O89" s="183"/>
      <c r="P89" s="187"/>
      <c r="Q89" s="187"/>
      <c r="R89" s="187"/>
      <c r="S89" s="183">
        <f>ROUND(F89*(P89),3)</f>
        <v>0</v>
      </c>
      <c r="T89" s="184"/>
      <c r="U89" s="184"/>
      <c r="V89" s="187"/>
      <c r="Z89">
        <v>0</v>
      </c>
    </row>
    <row r="90" spans="1:26" ht="24.95" customHeight="1" x14ac:dyDescent="0.25">
      <c r="A90" s="185"/>
      <c r="B90" s="180" t="s">
        <v>121</v>
      </c>
      <c r="C90" s="186" t="s">
        <v>787</v>
      </c>
      <c r="D90" s="180" t="s">
        <v>788</v>
      </c>
      <c r="E90" s="180" t="s">
        <v>149</v>
      </c>
      <c r="F90" s="181">
        <v>2</v>
      </c>
      <c r="G90" s="182">
        <v>56.13</v>
      </c>
      <c r="H90" s="182">
        <v>0</v>
      </c>
      <c r="I90" s="182">
        <f>ROUND(F90*(G90+H90),2)</f>
        <v>112.26</v>
      </c>
      <c r="J90" s="180">
        <f>ROUND(F90*(N90),2)</f>
        <v>112.26</v>
      </c>
      <c r="K90" s="183">
        <f>ROUND(F90*(O90),2)</f>
        <v>0</v>
      </c>
      <c r="L90" s="183">
        <f>ROUND(F90*(G90),2)</f>
        <v>112.26</v>
      </c>
      <c r="M90" s="183">
        <f>ROUND(F90*(H90),2)</f>
        <v>0</v>
      </c>
      <c r="N90" s="183">
        <v>56.13</v>
      </c>
      <c r="O90" s="183"/>
      <c r="P90" s="187"/>
      <c r="Q90" s="187"/>
      <c r="R90" s="187"/>
      <c r="S90" s="183">
        <f>ROUND(F90*(P90),3)</f>
        <v>0</v>
      </c>
      <c r="T90" s="184"/>
      <c r="U90" s="184"/>
      <c r="V90" s="187"/>
      <c r="Z90">
        <v>0</v>
      </c>
    </row>
    <row r="91" spans="1:26" ht="24.95" customHeight="1" x14ac:dyDescent="0.25">
      <c r="A91" s="185"/>
      <c r="B91" s="180" t="s">
        <v>121</v>
      </c>
      <c r="C91" s="186" t="s">
        <v>789</v>
      </c>
      <c r="D91" s="180" t="s">
        <v>790</v>
      </c>
      <c r="E91" s="180" t="s">
        <v>149</v>
      </c>
      <c r="F91" s="181">
        <v>1</v>
      </c>
      <c r="G91" s="182">
        <v>1010.77</v>
      </c>
      <c r="H91" s="182">
        <v>0</v>
      </c>
      <c r="I91" s="182">
        <f>ROUND(F91*(G91+H91),2)</f>
        <v>1010.77</v>
      </c>
      <c r="J91" s="180">
        <f>ROUND(F91*(N91),2)</f>
        <v>1010.77</v>
      </c>
      <c r="K91" s="183">
        <f>ROUND(F91*(O91),2)</f>
        <v>0</v>
      </c>
      <c r="L91" s="183">
        <f>ROUND(F91*(G91),2)</f>
        <v>1010.77</v>
      </c>
      <c r="M91" s="183">
        <f>ROUND(F91*(H91),2)</f>
        <v>0</v>
      </c>
      <c r="N91" s="183">
        <v>1010.77</v>
      </c>
      <c r="O91" s="183"/>
      <c r="P91" s="187"/>
      <c r="Q91" s="187"/>
      <c r="R91" s="187"/>
      <c r="S91" s="183">
        <f>ROUND(F91*(P91),3)</f>
        <v>0</v>
      </c>
      <c r="T91" s="184"/>
      <c r="U91" s="184"/>
      <c r="V91" s="187"/>
      <c r="Z91">
        <v>0</v>
      </c>
    </row>
    <row r="92" spans="1:26" ht="24.95" customHeight="1" x14ac:dyDescent="0.25">
      <c r="A92" s="185"/>
      <c r="B92" s="180" t="s">
        <v>121</v>
      </c>
      <c r="C92" s="186" t="s">
        <v>791</v>
      </c>
      <c r="D92" s="180" t="s">
        <v>792</v>
      </c>
      <c r="E92" s="180" t="s">
        <v>149</v>
      </c>
      <c r="F92" s="181">
        <v>1</v>
      </c>
      <c r="G92" s="182">
        <v>386.13</v>
      </c>
      <c r="H92" s="182">
        <v>0</v>
      </c>
      <c r="I92" s="182">
        <f>ROUND(F92*(G92+H92),2)</f>
        <v>386.13</v>
      </c>
      <c r="J92" s="180">
        <f>ROUND(F92*(N92),2)</f>
        <v>386.13</v>
      </c>
      <c r="K92" s="183">
        <f>ROUND(F92*(O92),2)</f>
        <v>0</v>
      </c>
      <c r="L92" s="183">
        <f>ROUND(F92*(G92),2)</f>
        <v>386.13</v>
      </c>
      <c r="M92" s="183">
        <f>ROUND(F92*(H92),2)</f>
        <v>0</v>
      </c>
      <c r="N92" s="183">
        <v>386.13</v>
      </c>
      <c r="O92" s="183"/>
      <c r="P92" s="187"/>
      <c r="Q92" s="187"/>
      <c r="R92" s="187"/>
      <c r="S92" s="183">
        <f>ROUND(F92*(P92),3)</f>
        <v>0</v>
      </c>
      <c r="T92" s="184"/>
      <c r="U92" s="184"/>
      <c r="V92" s="187"/>
      <c r="Z92">
        <v>0</v>
      </c>
    </row>
    <row r="93" spans="1:26" ht="24.95" customHeight="1" x14ac:dyDescent="0.25">
      <c r="A93" s="185"/>
      <c r="B93" s="180" t="s">
        <v>121</v>
      </c>
      <c r="C93" s="186" t="s">
        <v>793</v>
      </c>
      <c r="D93" s="180" t="s">
        <v>794</v>
      </c>
      <c r="E93" s="180" t="s">
        <v>774</v>
      </c>
      <c r="F93" s="181">
        <v>13.19</v>
      </c>
      <c r="G93" s="182">
        <v>1.35</v>
      </c>
      <c r="H93" s="182">
        <v>0</v>
      </c>
      <c r="I93" s="182">
        <f>ROUND(F93*(G93+H93),2)</f>
        <v>17.809999999999999</v>
      </c>
      <c r="J93" s="180">
        <f>ROUND(F93*(N93),2)</f>
        <v>17.809999999999999</v>
      </c>
      <c r="K93" s="183">
        <f>ROUND(F93*(O93),2)</f>
        <v>0</v>
      </c>
      <c r="L93" s="183">
        <f>ROUND(F93*(G93),2)</f>
        <v>17.809999999999999</v>
      </c>
      <c r="M93" s="183">
        <f>ROUND(F93*(H93),2)</f>
        <v>0</v>
      </c>
      <c r="N93" s="183">
        <v>1.35</v>
      </c>
      <c r="O93" s="183"/>
      <c r="P93" s="187"/>
      <c r="Q93" s="187"/>
      <c r="R93" s="187"/>
      <c r="S93" s="183">
        <f>ROUND(F93*(P93),3)</f>
        <v>0</v>
      </c>
      <c r="T93" s="184"/>
      <c r="U93" s="184"/>
      <c r="V93" s="187"/>
      <c r="Z93">
        <v>0</v>
      </c>
    </row>
    <row r="94" spans="1:26" ht="24.95" customHeight="1" x14ac:dyDescent="0.25">
      <c r="A94" s="185"/>
      <c r="B94" s="180" t="s">
        <v>121</v>
      </c>
      <c r="C94" s="186" t="s">
        <v>795</v>
      </c>
      <c r="D94" s="180" t="s">
        <v>796</v>
      </c>
      <c r="E94" s="180" t="s">
        <v>149</v>
      </c>
      <c r="F94" s="181">
        <v>20</v>
      </c>
      <c r="G94" s="182">
        <v>0.68</v>
      </c>
      <c r="H94" s="182">
        <v>0</v>
      </c>
      <c r="I94" s="182">
        <f>ROUND(F94*(G94+H94),2)</f>
        <v>13.6</v>
      </c>
      <c r="J94" s="180">
        <f>ROUND(F94*(N94),2)</f>
        <v>13.6</v>
      </c>
      <c r="K94" s="183">
        <f>ROUND(F94*(O94),2)</f>
        <v>0</v>
      </c>
      <c r="L94" s="183">
        <f>ROUND(F94*(G94),2)</f>
        <v>13.6</v>
      </c>
      <c r="M94" s="183">
        <f>ROUND(F94*(H94),2)</f>
        <v>0</v>
      </c>
      <c r="N94" s="183">
        <v>0.68</v>
      </c>
      <c r="O94" s="183"/>
      <c r="P94" s="187"/>
      <c r="Q94" s="187"/>
      <c r="R94" s="187"/>
      <c r="S94" s="183">
        <f>ROUND(F94*(P94),3)</f>
        <v>0</v>
      </c>
      <c r="T94" s="184"/>
      <c r="U94" s="184"/>
      <c r="V94" s="187"/>
      <c r="Z94">
        <v>0</v>
      </c>
    </row>
    <row r="95" spans="1:26" ht="24.95" customHeight="1" x14ac:dyDescent="0.25">
      <c r="A95" s="185"/>
      <c r="B95" s="180" t="s">
        <v>121</v>
      </c>
      <c r="C95" s="186" t="s">
        <v>769</v>
      </c>
      <c r="D95" s="180" t="s">
        <v>797</v>
      </c>
      <c r="E95" s="180" t="s">
        <v>149</v>
      </c>
      <c r="F95" s="181">
        <v>2</v>
      </c>
      <c r="G95" s="182">
        <v>1.55</v>
      </c>
      <c r="H95" s="182">
        <v>0</v>
      </c>
      <c r="I95" s="182">
        <f>ROUND(F95*(G95+H95),2)</f>
        <v>3.1</v>
      </c>
      <c r="J95" s="180">
        <f>ROUND(F95*(N95),2)</f>
        <v>3.1</v>
      </c>
      <c r="K95" s="183">
        <f>ROUND(F95*(O95),2)</f>
        <v>0</v>
      </c>
      <c r="L95" s="183">
        <f>ROUND(F95*(G95),2)</f>
        <v>3.1</v>
      </c>
      <c r="M95" s="183">
        <f>ROUND(F95*(H95),2)</f>
        <v>0</v>
      </c>
      <c r="N95" s="183">
        <v>1.55</v>
      </c>
      <c r="O95" s="183"/>
      <c r="P95" s="187"/>
      <c r="Q95" s="187"/>
      <c r="R95" s="187"/>
      <c r="S95" s="183">
        <f>ROUND(F95*(P95),3)</f>
        <v>0</v>
      </c>
      <c r="T95" s="184"/>
      <c r="U95" s="184"/>
      <c r="V95" s="187"/>
      <c r="Z95">
        <v>0</v>
      </c>
    </row>
    <row r="96" spans="1:26" ht="24.95" customHeight="1" x14ac:dyDescent="0.25">
      <c r="A96" s="185"/>
      <c r="B96" s="180" t="s">
        <v>121</v>
      </c>
      <c r="C96" s="186" t="s">
        <v>798</v>
      </c>
      <c r="D96" s="180" t="s">
        <v>799</v>
      </c>
      <c r="E96" s="180" t="s">
        <v>149</v>
      </c>
      <c r="F96" s="181">
        <v>2</v>
      </c>
      <c r="G96" s="182">
        <v>1.06</v>
      </c>
      <c r="H96" s="182">
        <v>0</v>
      </c>
      <c r="I96" s="182">
        <f>ROUND(F96*(G96+H96),2)</f>
        <v>2.12</v>
      </c>
      <c r="J96" s="180">
        <f>ROUND(F96*(N96),2)</f>
        <v>2.12</v>
      </c>
      <c r="K96" s="183">
        <f>ROUND(F96*(O96),2)</f>
        <v>0</v>
      </c>
      <c r="L96" s="183">
        <f>ROUND(F96*(G96),2)</f>
        <v>2.12</v>
      </c>
      <c r="M96" s="183">
        <f>ROUND(F96*(H96),2)</f>
        <v>0</v>
      </c>
      <c r="N96" s="183">
        <v>1.06</v>
      </c>
      <c r="O96" s="183"/>
      <c r="P96" s="187"/>
      <c r="Q96" s="187"/>
      <c r="R96" s="187"/>
      <c r="S96" s="183">
        <f>ROUND(F96*(P96),3)</f>
        <v>0</v>
      </c>
      <c r="T96" s="184"/>
      <c r="U96" s="184"/>
      <c r="V96" s="187"/>
      <c r="Z96">
        <v>0</v>
      </c>
    </row>
    <row r="97" spans="1:26" ht="24.95" customHeight="1" x14ac:dyDescent="0.25">
      <c r="A97" s="185"/>
      <c r="B97" s="180" t="s">
        <v>666</v>
      </c>
      <c r="C97" s="186" t="s">
        <v>800</v>
      </c>
      <c r="D97" s="180" t="s">
        <v>801</v>
      </c>
      <c r="E97" s="180" t="s">
        <v>149</v>
      </c>
      <c r="F97" s="181">
        <v>1</v>
      </c>
      <c r="G97" s="182">
        <v>2438.71</v>
      </c>
      <c r="H97" s="182">
        <v>0</v>
      </c>
      <c r="I97" s="182">
        <f>ROUND(F97*(G97+H97),2)</f>
        <v>2438.71</v>
      </c>
      <c r="J97" s="180">
        <f>ROUND(F97*(N97),2)</f>
        <v>2438.71</v>
      </c>
      <c r="K97" s="183">
        <f>ROUND(F97*(O97),2)</f>
        <v>0</v>
      </c>
      <c r="L97" s="183">
        <f>ROUND(F97*(G97),2)</f>
        <v>2438.71</v>
      </c>
      <c r="M97" s="183">
        <f>ROUND(F97*(H97),2)</f>
        <v>0</v>
      </c>
      <c r="N97" s="183">
        <v>2438.71</v>
      </c>
      <c r="O97" s="183"/>
      <c r="P97" s="187"/>
      <c r="Q97" s="187"/>
      <c r="R97" s="187"/>
      <c r="S97" s="183">
        <f>ROUND(F97*(P97),3)</f>
        <v>0</v>
      </c>
      <c r="T97" s="184"/>
      <c r="U97" s="184"/>
      <c r="V97" s="187"/>
      <c r="Z97">
        <v>0</v>
      </c>
    </row>
    <row r="98" spans="1:26" ht="24.95" customHeight="1" x14ac:dyDescent="0.25">
      <c r="A98" s="185"/>
      <c r="B98" s="180" t="s">
        <v>666</v>
      </c>
      <c r="C98" s="186" t="s">
        <v>802</v>
      </c>
      <c r="D98" s="180" t="s">
        <v>803</v>
      </c>
      <c r="E98" s="180" t="s">
        <v>149</v>
      </c>
      <c r="F98" s="181">
        <v>1</v>
      </c>
      <c r="G98" s="182">
        <v>116.13</v>
      </c>
      <c r="H98" s="182">
        <v>0</v>
      </c>
      <c r="I98" s="182">
        <f>ROUND(F98*(G98+H98),2)</f>
        <v>116.13</v>
      </c>
      <c r="J98" s="180">
        <f>ROUND(F98*(N98),2)</f>
        <v>116.13</v>
      </c>
      <c r="K98" s="183">
        <f>ROUND(F98*(O98),2)</f>
        <v>0</v>
      </c>
      <c r="L98" s="183">
        <f>ROUND(F98*(G98),2)</f>
        <v>116.13</v>
      </c>
      <c r="M98" s="183">
        <f>ROUND(F98*(H98),2)</f>
        <v>0</v>
      </c>
      <c r="N98" s="183">
        <v>116.13</v>
      </c>
      <c r="O98" s="183"/>
      <c r="P98" s="187"/>
      <c r="Q98" s="187"/>
      <c r="R98" s="187"/>
      <c r="S98" s="183">
        <f>ROUND(F98*(P98),3)</f>
        <v>0</v>
      </c>
      <c r="T98" s="184"/>
      <c r="U98" s="184"/>
      <c r="V98" s="187"/>
      <c r="Z98">
        <v>0</v>
      </c>
    </row>
    <row r="99" spans="1:26" ht="24.95" customHeight="1" x14ac:dyDescent="0.25">
      <c r="A99" s="185"/>
      <c r="B99" s="180" t="s">
        <v>666</v>
      </c>
      <c r="C99" s="186" t="s">
        <v>804</v>
      </c>
      <c r="D99" s="180" t="s">
        <v>805</v>
      </c>
      <c r="E99" s="180" t="s">
        <v>149</v>
      </c>
      <c r="F99" s="181">
        <v>200</v>
      </c>
      <c r="G99" s="182">
        <v>0.44</v>
      </c>
      <c r="H99" s="182">
        <v>0</v>
      </c>
      <c r="I99" s="182">
        <f>ROUND(F99*(G99+H99),2)</f>
        <v>88</v>
      </c>
      <c r="J99" s="180">
        <f>ROUND(F99*(N99),2)</f>
        <v>88</v>
      </c>
      <c r="K99" s="183">
        <f>ROUND(F99*(O99),2)</f>
        <v>0</v>
      </c>
      <c r="L99" s="183">
        <f>ROUND(F99*(G99),2)</f>
        <v>88</v>
      </c>
      <c r="M99" s="183">
        <f>ROUND(F99*(H99),2)</f>
        <v>0</v>
      </c>
      <c r="N99" s="183">
        <v>0.44</v>
      </c>
      <c r="O99" s="183"/>
      <c r="P99" s="187"/>
      <c r="Q99" s="187"/>
      <c r="R99" s="187"/>
      <c r="S99" s="183">
        <f>ROUND(F99*(P99),3)</f>
        <v>0</v>
      </c>
      <c r="T99" s="184"/>
      <c r="U99" s="184"/>
      <c r="V99" s="187"/>
      <c r="Z99">
        <v>0</v>
      </c>
    </row>
    <row r="100" spans="1:26" ht="24.95" customHeight="1" x14ac:dyDescent="0.25">
      <c r="A100" s="185"/>
      <c r="B100" s="180" t="s">
        <v>666</v>
      </c>
      <c r="C100" s="186" t="s">
        <v>806</v>
      </c>
      <c r="D100" s="180" t="s">
        <v>807</v>
      </c>
      <c r="E100" s="180" t="s">
        <v>149</v>
      </c>
      <c r="F100" s="181">
        <v>46</v>
      </c>
      <c r="G100" s="182">
        <v>187.74</v>
      </c>
      <c r="H100" s="182">
        <v>0</v>
      </c>
      <c r="I100" s="182">
        <f>ROUND(F100*(G100+H100),2)</f>
        <v>8636.0400000000009</v>
      </c>
      <c r="J100" s="180">
        <f>ROUND(F100*(N100),2)</f>
        <v>8636.0400000000009</v>
      </c>
      <c r="K100" s="183">
        <f>ROUND(F100*(O100),2)</f>
        <v>0</v>
      </c>
      <c r="L100" s="183">
        <f>ROUND(F100*(G100),2)</f>
        <v>8636.0400000000009</v>
      </c>
      <c r="M100" s="183">
        <f>ROUND(F100*(H100),2)</f>
        <v>0</v>
      </c>
      <c r="N100" s="183">
        <v>187.74</v>
      </c>
      <c r="O100" s="183"/>
      <c r="P100" s="187"/>
      <c r="Q100" s="187"/>
      <c r="R100" s="187"/>
      <c r="S100" s="183">
        <f>ROUND(F100*(P100),3)</f>
        <v>0</v>
      </c>
      <c r="T100" s="184"/>
      <c r="U100" s="184"/>
      <c r="V100" s="187"/>
      <c r="Z100">
        <v>0</v>
      </c>
    </row>
    <row r="101" spans="1:26" ht="24.95" customHeight="1" x14ac:dyDescent="0.25">
      <c r="A101" s="185"/>
      <c r="B101" s="180" t="s">
        <v>666</v>
      </c>
      <c r="C101" s="186" t="s">
        <v>808</v>
      </c>
      <c r="D101" s="180" t="s">
        <v>809</v>
      </c>
      <c r="E101" s="180" t="s">
        <v>149</v>
      </c>
      <c r="F101" s="181">
        <v>3</v>
      </c>
      <c r="G101" s="182">
        <v>69.680000000000007</v>
      </c>
      <c r="H101" s="182">
        <v>0</v>
      </c>
      <c r="I101" s="182">
        <f>ROUND(F101*(G101+H101),2)</f>
        <v>209.04</v>
      </c>
      <c r="J101" s="180">
        <f>ROUND(F101*(N101),2)</f>
        <v>209.04</v>
      </c>
      <c r="K101" s="183">
        <f>ROUND(F101*(O101),2)</f>
        <v>0</v>
      </c>
      <c r="L101" s="183">
        <f>ROUND(F101*(G101),2)</f>
        <v>209.04</v>
      </c>
      <c r="M101" s="183">
        <f>ROUND(F101*(H101),2)</f>
        <v>0</v>
      </c>
      <c r="N101" s="183">
        <v>69.680000000000007</v>
      </c>
      <c r="O101" s="183"/>
      <c r="P101" s="187"/>
      <c r="Q101" s="187"/>
      <c r="R101" s="187"/>
      <c r="S101" s="183">
        <f>ROUND(F101*(P101),3)</f>
        <v>0</v>
      </c>
      <c r="T101" s="184"/>
      <c r="U101" s="184"/>
      <c r="V101" s="187"/>
      <c r="Z101">
        <v>0</v>
      </c>
    </row>
    <row r="102" spans="1:26" ht="24.95" customHeight="1" x14ac:dyDescent="0.25">
      <c r="A102" s="185"/>
      <c r="B102" s="180" t="s">
        <v>666</v>
      </c>
      <c r="C102" s="186" t="s">
        <v>810</v>
      </c>
      <c r="D102" s="180" t="s">
        <v>811</v>
      </c>
      <c r="E102" s="180" t="s">
        <v>149</v>
      </c>
      <c r="F102" s="181">
        <v>34</v>
      </c>
      <c r="G102" s="182">
        <v>97.74</v>
      </c>
      <c r="H102" s="182">
        <v>0</v>
      </c>
      <c r="I102" s="182">
        <f>ROUND(F102*(G102+H102),2)</f>
        <v>3323.16</v>
      </c>
      <c r="J102" s="180">
        <f>ROUND(F102*(N102),2)</f>
        <v>3323.16</v>
      </c>
      <c r="K102" s="183">
        <f>ROUND(F102*(O102),2)</f>
        <v>0</v>
      </c>
      <c r="L102" s="183">
        <f>ROUND(F102*(G102),2)</f>
        <v>3323.16</v>
      </c>
      <c r="M102" s="183">
        <f>ROUND(F102*(H102),2)</f>
        <v>0</v>
      </c>
      <c r="N102" s="183">
        <v>97.74</v>
      </c>
      <c r="O102" s="183"/>
      <c r="P102" s="187"/>
      <c r="Q102" s="187"/>
      <c r="R102" s="187"/>
      <c r="S102" s="183">
        <f>ROUND(F102*(P102),3)</f>
        <v>0</v>
      </c>
      <c r="T102" s="184"/>
      <c r="U102" s="184"/>
      <c r="V102" s="187"/>
      <c r="Z102">
        <v>0</v>
      </c>
    </row>
    <row r="103" spans="1:26" ht="24.95" customHeight="1" x14ac:dyDescent="0.25">
      <c r="A103" s="185"/>
      <c r="B103" s="180" t="s">
        <v>666</v>
      </c>
      <c r="C103" s="186" t="s">
        <v>812</v>
      </c>
      <c r="D103" s="180" t="s">
        <v>813</v>
      </c>
      <c r="E103" s="180" t="s">
        <v>149</v>
      </c>
      <c r="F103" s="181">
        <v>3</v>
      </c>
      <c r="G103" s="182">
        <v>87.1</v>
      </c>
      <c r="H103" s="182">
        <v>0</v>
      </c>
      <c r="I103" s="182">
        <f>ROUND(F103*(G103+H103),2)</f>
        <v>261.3</v>
      </c>
      <c r="J103" s="180">
        <f>ROUND(F103*(N103),2)</f>
        <v>261.3</v>
      </c>
      <c r="K103" s="183">
        <f>ROUND(F103*(O103),2)</f>
        <v>0</v>
      </c>
      <c r="L103" s="183">
        <f>ROUND(F103*(G103),2)</f>
        <v>261.3</v>
      </c>
      <c r="M103" s="183">
        <f>ROUND(F103*(H103),2)</f>
        <v>0</v>
      </c>
      <c r="N103" s="183">
        <v>87.1</v>
      </c>
      <c r="O103" s="183"/>
      <c r="P103" s="187"/>
      <c r="Q103" s="187"/>
      <c r="R103" s="187"/>
      <c r="S103" s="183">
        <f>ROUND(F103*(P103),3)</f>
        <v>0</v>
      </c>
      <c r="T103" s="184"/>
      <c r="U103" s="184"/>
      <c r="V103" s="187"/>
      <c r="Z103">
        <v>0</v>
      </c>
    </row>
    <row r="104" spans="1:26" ht="24.95" customHeight="1" x14ac:dyDescent="0.25">
      <c r="A104" s="185"/>
      <c r="B104" s="180" t="s">
        <v>666</v>
      </c>
      <c r="C104" s="186" t="s">
        <v>814</v>
      </c>
      <c r="D104" s="180" t="s">
        <v>815</v>
      </c>
      <c r="E104" s="180" t="s">
        <v>149</v>
      </c>
      <c r="F104" s="181">
        <v>8</v>
      </c>
      <c r="G104" s="182">
        <v>180</v>
      </c>
      <c r="H104" s="182">
        <v>0</v>
      </c>
      <c r="I104" s="182">
        <f>ROUND(F104*(G104+H104),2)</f>
        <v>1440</v>
      </c>
      <c r="J104" s="180">
        <f>ROUND(F104*(N104),2)</f>
        <v>1440</v>
      </c>
      <c r="K104" s="183">
        <f>ROUND(F104*(O104),2)</f>
        <v>0</v>
      </c>
      <c r="L104" s="183">
        <f>ROUND(F104*(G104),2)</f>
        <v>1440</v>
      </c>
      <c r="M104" s="183">
        <f>ROUND(F104*(H104),2)</f>
        <v>0</v>
      </c>
      <c r="N104" s="183">
        <v>180</v>
      </c>
      <c r="O104" s="183"/>
      <c r="P104" s="187"/>
      <c r="Q104" s="187"/>
      <c r="R104" s="187"/>
      <c r="S104" s="183">
        <f>ROUND(F104*(P104),3)</f>
        <v>0</v>
      </c>
      <c r="T104" s="184"/>
      <c r="U104" s="184"/>
      <c r="V104" s="187"/>
      <c r="Z104">
        <v>0</v>
      </c>
    </row>
    <row r="105" spans="1:26" ht="24.95" customHeight="1" x14ac:dyDescent="0.25">
      <c r="A105" s="185"/>
      <c r="B105" s="180" t="s">
        <v>121</v>
      </c>
      <c r="C105" s="186" t="s">
        <v>816</v>
      </c>
      <c r="D105" s="180" t="s">
        <v>817</v>
      </c>
      <c r="E105" s="180" t="s">
        <v>149</v>
      </c>
      <c r="F105" s="181">
        <v>2</v>
      </c>
      <c r="G105" s="182">
        <v>6.77</v>
      </c>
      <c r="H105" s="182">
        <v>0</v>
      </c>
      <c r="I105" s="182">
        <f>ROUND(F105*(G105+H105),2)</f>
        <v>13.54</v>
      </c>
      <c r="J105" s="180">
        <f>ROUND(F105*(N105),2)</f>
        <v>13.54</v>
      </c>
      <c r="K105" s="183">
        <f>ROUND(F105*(O105),2)</f>
        <v>0</v>
      </c>
      <c r="L105" s="183">
        <f>ROUND(F105*(G105),2)</f>
        <v>13.54</v>
      </c>
      <c r="M105" s="183">
        <f>ROUND(F105*(H105),2)</f>
        <v>0</v>
      </c>
      <c r="N105" s="183">
        <v>6.77</v>
      </c>
      <c r="O105" s="183"/>
      <c r="P105" s="187"/>
      <c r="Q105" s="187"/>
      <c r="R105" s="187"/>
      <c r="S105" s="183">
        <f>ROUND(F105*(P105),3)</f>
        <v>0</v>
      </c>
      <c r="T105" s="184"/>
      <c r="U105" s="184"/>
      <c r="V105" s="187"/>
      <c r="Z105">
        <v>0</v>
      </c>
    </row>
    <row r="106" spans="1:26" ht="24.95" customHeight="1" x14ac:dyDescent="0.25">
      <c r="A106" s="185"/>
      <c r="B106" s="180" t="s">
        <v>666</v>
      </c>
      <c r="C106" s="186" t="s">
        <v>818</v>
      </c>
      <c r="D106" s="180" t="s">
        <v>819</v>
      </c>
      <c r="E106" s="180" t="s">
        <v>149</v>
      </c>
      <c r="F106" s="181">
        <v>5</v>
      </c>
      <c r="G106" s="182">
        <v>115.16</v>
      </c>
      <c r="H106" s="182">
        <v>0</v>
      </c>
      <c r="I106" s="182">
        <f>ROUND(F106*(G106+H106),2)</f>
        <v>575.79999999999995</v>
      </c>
      <c r="J106" s="180">
        <f>ROUND(F106*(N106),2)</f>
        <v>575.79999999999995</v>
      </c>
      <c r="K106" s="183">
        <f>ROUND(F106*(O106),2)</f>
        <v>0</v>
      </c>
      <c r="L106" s="183">
        <f>ROUND(F106*(G106),2)</f>
        <v>575.79999999999995</v>
      </c>
      <c r="M106" s="183">
        <f>ROUND(F106*(H106),2)</f>
        <v>0</v>
      </c>
      <c r="N106" s="183">
        <v>115.16</v>
      </c>
      <c r="O106" s="183"/>
      <c r="P106" s="187"/>
      <c r="Q106" s="187"/>
      <c r="R106" s="187"/>
      <c r="S106" s="183">
        <f>ROUND(F106*(P106),3)</f>
        <v>0</v>
      </c>
      <c r="T106" s="184"/>
      <c r="U106" s="184"/>
      <c r="V106" s="187"/>
      <c r="Z106">
        <v>0</v>
      </c>
    </row>
    <row r="107" spans="1:26" ht="24.95" customHeight="1" x14ac:dyDescent="0.25">
      <c r="A107" s="185"/>
      <c r="B107" s="180" t="s">
        <v>666</v>
      </c>
      <c r="C107" s="186" t="s">
        <v>820</v>
      </c>
      <c r="D107" s="180" t="s">
        <v>821</v>
      </c>
      <c r="E107" s="180" t="s">
        <v>149</v>
      </c>
      <c r="F107" s="181">
        <v>19</v>
      </c>
      <c r="G107" s="182">
        <v>50.32</v>
      </c>
      <c r="H107" s="182">
        <v>0</v>
      </c>
      <c r="I107" s="182">
        <f>ROUND(F107*(G107+H107),2)</f>
        <v>956.08</v>
      </c>
      <c r="J107" s="180">
        <f>ROUND(F107*(N107),2)</f>
        <v>956.08</v>
      </c>
      <c r="K107" s="183">
        <f>ROUND(F107*(O107),2)</f>
        <v>0</v>
      </c>
      <c r="L107" s="183">
        <f>ROUND(F107*(G107),2)</f>
        <v>956.08</v>
      </c>
      <c r="M107" s="183">
        <f>ROUND(F107*(H107),2)</f>
        <v>0</v>
      </c>
      <c r="N107" s="183">
        <v>50.32</v>
      </c>
      <c r="O107" s="183"/>
      <c r="P107" s="187"/>
      <c r="Q107" s="187"/>
      <c r="R107" s="187"/>
      <c r="S107" s="183">
        <f>ROUND(F107*(P107),3)</f>
        <v>0</v>
      </c>
      <c r="T107" s="184"/>
      <c r="U107" s="184"/>
      <c r="V107" s="187"/>
      <c r="Z107">
        <v>0</v>
      </c>
    </row>
    <row r="108" spans="1:26" ht="24.95" customHeight="1" x14ac:dyDescent="0.25">
      <c r="A108" s="185"/>
      <c r="B108" s="180" t="s">
        <v>121</v>
      </c>
      <c r="C108" s="186" t="s">
        <v>822</v>
      </c>
      <c r="D108" s="180" t="s">
        <v>823</v>
      </c>
      <c r="E108" s="180" t="s">
        <v>149</v>
      </c>
      <c r="F108" s="181">
        <v>4</v>
      </c>
      <c r="G108" s="182">
        <v>0.97</v>
      </c>
      <c r="H108" s="182">
        <v>0</v>
      </c>
      <c r="I108" s="182">
        <f>ROUND(F108*(G108+H108),2)</f>
        <v>3.88</v>
      </c>
      <c r="J108" s="180">
        <f>ROUND(F108*(N108),2)</f>
        <v>3.88</v>
      </c>
      <c r="K108" s="183">
        <f>ROUND(F108*(O108),2)</f>
        <v>0</v>
      </c>
      <c r="L108" s="183">
        <f>ROUND(F108*(G108),2)</f>
        <v>3.88</v>
      </c>
      <c r="M108" s="183">
        <f>ROUND(F108*(H108),2)</f>
        <v>0</v>
      </c>
      <c r="N108" s="183">
        <v>0.97</v>
      </c>
      <c r="O108" s="183"/>
      <c r="P108" s="187"/>
      <c r="Q108" s="187"/>
      <c r="R108" s="187"/>
      <c r="S108" s="183">
        <f>ROUND(F108*(P108),3)</f>
        <v>0</v>
      </c>
      <c r="T108" s="184"/>
      <c r="U108" s="184"/>
      <c r="V108" s="187"/>
      <c r="Z108">
        <v>0</v>
      </c>
    </row>
    <row r="109" spans="1:26" ht="24.95" customHeight="1" x14ac:dyDescent="0.25">
      <c r="A109" s="185"/>
      <c r="B109" s="180" t="s">
        <v>121</v>
      </c>
      <c r="C109" s="186" t="s">
        <v>824</v>
      </c>
      <c r="D109" s="180" t="s">
        <v>825</v>
      </c>
      <c r="E109" s="180" t="s">
        <v>149</v>
      </c>
      <c r="F109" s="181">
        <v>22</v>
      </c>
      <c r="G109" s="182">
        <v>0.46</v>
      </c>
      <c r="H109" s="182">
        <v>0</v>
      </c>
      <c r="I109" s="182">
        <f>ROUND(F109*(G109+H109),2)</f>
        <v>10.119999999999999</v>
      </c>
      <c r="J109" s="180">
        <f>ROUND(F109*(N109),2)</f>
        <v>10.119999999999999</v>
      </c>
      <c r="K109" s="183">
        <f>ROUND(F109*(O109),2)</f>
        <v>0</v>
      </c>
      <c r="L109" s="183">
        <f>ROUND(F109*(G109),2)</f>
        <v>10.119999999999999</v>
      </c>
      <c r="M109" s="183">
        <f>ROUND(F109*(H109),2)</f>
        <v>0</v>
      </c>
      <c r="N109" s="183">
        <v>0.46</v>
      </c>
      <c r="O109" s="183"/>
      <c r="P109" s="187"/>
      <c r="Q109" s="187"/>
      <c r="R109" s="187"/>
      <c r="S109" s="183">
        <f>ROUND(F109*(P109),3)</f>
        <v>0</v>
      </c>
      <c r="T109" s="184"/>
      <c r="U109" s="184"/>
      <c r="V109" s="187"/>
      <c r="Z109">
        <v>0</v>
      </c>
    </row>
    <row r="110" spans="1:26" ht="24.95" customHeight="1" x14ac:dyDescent="0.25">
      <c r="A110" s="185"/>
      <c r="B110" s="180" t="s">
        <v>121</v>
      </c>
      <c r="C110" s="186" t="s">
        <v>826</v>
      </c>
      <c r="D110" s="180" t="s">
        <v>827</v>
      </c>
      <c r="E110" s="180" t="s">
        <v>149</v>
      </c>
      <c r="F110" s="181">
        <v>6</v>
      </c>
      <c r="G110" s="182">
        <v>0.51</v>
      </c>
      <c r="H110" s="182">
        <v>0</v>
      </c>
      <c r="I110" s="182">
        <f>ROUND(F110*(G110+H110),2)</f>
        <v>3.06</v>
      </c>
      <c r="J110" s="180">
        <f>ROUND(F110*(N110),2)</f>
        <v>3.06</v>
      </c>
      <c r="K110" s="183">
        <f>ROUND(F110*(O110),2)</f>
        <v>0</v>
      </c>
      <c r="L110" s="183">
        <f>ROUND(F110*(G110),2)</f>
        <v>3.06</v>
      </c>
      <c r="M110" s="183">
        <f>ROUND(F110*(H110),2)</f>
        <v>0</v>
      </c>
      <c r="N110" s="183">
        <v>0.51</v>
      </c>
      <c r="O110" s="183"/>
      <c r="P110" s="187"/>
      <c r="Q110" s="187"/>
      <c r="R110" s="187"/>
      <c r="S110" s="183">
        <f>ROUND(F110*(P110),3)</f>
        <v>0</v>
      </c>
      <c r="T110" s="184"/>
      <c r="U110" s="184"/>
      <c r="V110" s="187"/>
      <c r="Z110">
        <v>0</v>
      </c>
    </row>
    <row r="111" spans="1:26" x14ac:dyDescent="0.25">
      <c r="A111" s="161"/>
      <c r="B111" s="161"/>
      <c r="C111" s="179">
        <v>921</v>
      </c>
      <c r="D111" s="179" t="s">
        <v>661</v>
      </c>
      <c r="E111" s="161"/>
      <c r="F111" s="178"/>
      <c r="G111" s="164">
        <f>ROUND((SUM(L10:L110))/1,2)</f>
        <v>28994</v>
      </c>
      <c r="H111" s="164">
        <f>ROUND((SUM(M10:M110))/1,2)</f>
        <v>0</v>
      </c>
      <c r="I111" s="164">
        <f>ROUND((SUM(I10:I110))/1,2)</f>
        <v>28994</v>
      </c>
      <c r="J111" s="161"/>
      <c r="K111" s="161"/>
      <c r="L111" s="161">
        <f>ROUND((SUM(L10:L110))/1,2)</f>
        <v>28994</v>
      </c>
      <c r="M111" s="161">
        <f>ROUND((SUM(M10:M110))/1,2)</f>
        <v>0</v>
      </c>
      <c r="N111" s="161"/>
      <c r="O111" s="161"/>
      <c r="P111" s="196"/>
      <c r="Q111" s="161"/>
      <c r="R111" s="161"/>
      <c r="S111" s="196">
        <f>ROUND((SUM(S10:S110))/1,2)</f>
        <v>0</v>
      </c>
      <c r="T111" s="158"/>
      <c r="U111" s="158"/>
      <c r="V111" s="2">
        <f>ROUND((SUM(V10:V110))/1,2)</f>
        <v>0</v>
      </c>
      <c r="W111" s="158"/>
      <c r="X111" s="158"/>
      <c r="Y111" s="158"/>
      <c r="Z111" s="158"/>
    </row>
    <row r="112" spans="1:26" x14ac:dyDescent="0.25">
      <c r="A112" s="1"/>
      <c r="B112" s="1"/>
      <c r="C112" s="1"/>
      <c r="D112" s="1"/>
      <c r="E112" s="1"/>
      <c r="F112" s="174"/>
      <c r="G112" s="154"/>
      <c r="H112" s="154"/>
      <c r="I112" s="154"/>
      <c r="J112" s="1"/>
      <c r="K112" s="1"/>
      <c r="L112" s="1"/>
      <c r="M112" s="1"/>
      <c r="N112" s="1"/>
      <c r="O112" s="1"/>
      <c r="P112" s="1"/>
      <c r="Q112" s="1"/>
      <c r="R112" s="1"/>
      <c r="S112" s="1"/>
      <c r="V112" s="1"/>
    </row>
    <row r="113" spans="1:26" x14ac:dyDescent="0.25">
      <c r="A113" s="161"/>
      <c r="B113" s="161"/>
      <c r="C113" s="179">
        <v>922</v>
      </c>
      <c r="D113" s="179" t="s">
        <v>662</v>
      </c>
      <c r="E113" s="161"/>
      <c r="F113" s="178"/>
      <c r="G113" s="162"/>
      <c r="H113" s="162"/>
      <c r="I113" s="162"/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  <c r="T113" s="158"/>
      <c r="U113" s="158"/>
      <c r="V113" s="161"/>
      <c r="W113" s="158"/>
      <c r="X113" s="158"/>
      <c r="Y113" s="158"/>
      <c r="Z113" s="158"/>
    </row>
    <row r="114" spans="1:26" ht="24.95" customHeight="1" x14ac:dyDescent="0.25">
      <c r="A114" s="185"/>
      <c r="B114" s="180" t="s">
        <v>828</v>
      </c>
      <c r="C114" s="186" t="s">
        <v>829</v>
      </c>
      <c r="D114" s="180" t="s">
        <v>830</v>
      </c>
      <c r="E114" s="180" t="s">
        <v>687</v>
      </c>
      <c r="F114" s="181">
        <v>80</v>
      </c>
      <c r="G114" s="182">
        <v>1.17</v>
      </c>
      <c r="H114" s="182">
        <v>0</v>
      </c>
      <c r="I114" s="182">
        <f>ROUND(F114*(G114+H114),2)</f>
        <v>93.6</v>
      </c>
      <c r="J114" s="180">
        <f>ROUND(F114*(N114),2)</f>
        <v>93.6</v>
      </c>
      <c r="K114" s="183">
        <f>ROUND(F114*(O114),2)</f>
        <v>0</v>
      </c>
      <c r="L114" s="183">
        <f>ROUND(F114*(G114),2)</f>
        <v>93.6</v>
      </c>
      <c r="M114" s="183">
        <f>ROUND(F114*(H114),2)</f>
        <v>0</v>
      </c>
      <c r="N114" s="183">
        <v>1.17</v>
      </c>
      <c r="O114" s="183"/>
      <c r="P114" s="187"/>
      <c r="Q114" s="187"/>
      <c r="R114" s="187"/>
      <c r="S114" s="183">
        <f>ROUND(F114*(P114),3)</f>
        <v>0</v>
      </c>
      <c r="T114" s="184"/>
      <c r="U114" s="184"/>
      <c r="V114" s="187"/>
      <c r="Z114">
        <v>0</v>
      </c>
    </row>
    <row r="115" spans="1:26" x14ac:dyDescent="0.25">
      <c r="A115" s="161"/>
      <c r="B115" s="161"/>
      <c r="C115" s="179">
        <v>922</v>
      </c>
      <c r="D115" s="179" t="s">
        <v>662</v>
      </c>
      <c r="E115" s="161"/>
      <c r="F115" s="178"/>
      <c r="G115" s="164">
        <f>ROUND((SUM(L113:L114))/1,2)</f>
        <v>93.6</v>
      </c>
      <c r="H115" s="164">
        <f>ROUND((SUM(M113:M114))/1,2)</f>
        <v>0</v>
      </c>
      <c r="I115" s="164">
        <f>ROUND((SUM(I113:I114))/1,2)</f>
        <v>93.6</v>
      </c>
      <c r="J115" s="161"/>
      <c r="K115" s="161"/>
      <c r="L115" s="161">
        <f>ROUND((SUM(L113:L114))/1,2)</f>
        <v>93.6</v>
      </c>
      <c r="M115" s="161">
        <f>ROUND((SUM(M113:M114))/1,2)</f>
        <v>0</v>
      </c>
      <c r="N115" s="161"/>
      <c r="O115" s="161"/>
      <c r="P115" s="196"/>
      <c r="Q115" s="161"/>
      <c r="R115" s="161"/>
      <c r="S115" s="196">
        <f>ROUND((SUM(S113:S114))/1,2)</f>
        <v>0</v>
      </c>
      <c r="T115" s="158"/>
      <c r="U115" s="158"/>
      <c r="V115" s="2">
        <f>ROUND((SUM(V113:V114))/1,2)</f>
        <v>0</v>
      </c>
      <c r="W115" s="158"/>
      <c r="X115" s="158"/>
      <c r="Y115" s="158"/>
      <c r="Z115" s="158"/>
    </row>
    <row r="116" spans="1:26" x14ac:dyDescent="0.25">
      <c r="A116" s="1"/>
      <c r="B116" s="1"/>
      <c r="C116" s="1"/>
      <c r="D116" s="1"/>
      <c r="E116" s="1"/>
      <c r="F116" s="174"/>
      <c r="G116" s="154"/>
      <c r="H116" s="154"/>
      <c r="I116" s="154"/>
      <c r="J116" s="1"/>
      <c r="K116" s="1"/>
      <c r="L116" s="1"/>
      <c r="M116" s="1"/>
      <c r="N116" s="1"/>
      <c r="O116" s="1"/>
      <c r="P116" s="1"/>
      <c r="Q116" s="1"/>
      <c r="R116" s="1"/>
      <c r="S116" s="1"/>
      <c r="V116" s="1"/>
    </row>
    <row r="117" spans="1:26" x14ac:dyDescent="0.25">
      <c r="A117" s="161"/>
      <c r="B117" s="161"/>
      <c r="C117" s="179">
        <v>946</v>
      </c>
      <c r="D117" s="179" t="s">
        <v>663</v>
      </c>
      <c r="E117" s="161"/>
      <c r="F117" s="178"/>
      <c r="G117" s="162"/>
      <c r="H117" s="162"/>
      <c r="I117" s="162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58"/>
      <c r="U117" s="158"/>
      <c r="V117" s="161"/>
      <c r="W117" s="158"/>
      <c r="X117" s="158"/>
      <c r="Y117" s="158"/>
      <c r="Z117" s="158"/>
    </row>
    <row r="118" spans="1:26" ht="24.95" customHeight="1" x14ac:dyDescent="0.25">
      <c r="A118" s="185"/>
      <c r="B118" s="180" t="s">
        <v>831</v>
      </c>
      <c r="C118" s="186" t="s">
        <v>832</v>
      </c>
      <c r="D118" s="180" t="s">
        <v>833</v>
      </c>
      <c r="E118" s="180" t="s">
        <v>687</v>
      </c>
      <c r="F118" s="181">
        <v>22</v>
      </c>
      <c r="G118" s="182">
        <v>3.22</v>
      </c>
      <c r="H118" s="182">
        <v>0</v>
      </c>
      <c r="I118" s="182">
        <f>ROUND(F118*(G118+H118),2)</f>
        <v>70.84</v>
      </c>
      <c r="J118" s="180">
        <f>ROUND(F118*(N118),2)</f>
        <v>70.84</v>
      </c>
      <c r="K118" s="183">
        <f>ROUND(F118*(O118),2)</f>
        <v>0</v>
      </c>
      <c r="L118" s="183">
        <f>ROUND(F118*(G118),2)</f>
        <v>70.84</v>
      </c>
      <c r="M118" s="183">
        <f>ROUND(F118*(H118),2)</f>
        <v>0</v>
      </c>
      <c r="N118" s="183">
        <v>3.22</v>
      </c>
      <c r="O118" s="183"/>
      <c r="P118" s="187"/>
      <c r="Q118" s="187"/>
      <c r="R118" s="187"/>
      <c r="S118" s="183">
        <f>ROUND(F118*(P118),3)</f>
        <v>0</v>
      </c>
      <c r="T118" s="184"/>
      <c r="U118" s="184"/>
      <c r="V118" s="187"/>
      <c r="Z118">
        <v>0</v>
      </c>
    </row>
    <row r="119" spans="1:26" ht="24.95" customHeight="1" x14ac:dyDescent="0.25">
      <c r="A119" s="185"/>
      <c r="B119" s="180" t="s">
        <v>831</v>
      </c>
      <c r="C119" s="186" t="s">
        <v>834</v>
      </c>
      <c r="D119" s="180" t="s">
        <v>835</v>
      </c>
      <c r="E119" s="180" t="s">
        <v>687</v>
      </c>
      <c r="F119" s="181">
        <v>22</v>
      </c>
      <c r="G119" s="182">
        <v>1.26</v>
      </c>
      <c r="H119" s="182">
        <v>0</v>
      </c>
      <c r="I119" s="182">
        <f>ROUND(F119*(G119+H119),2)</f>
        <v>27.72</v>
      </c>
      <c r="J119" s="180">
        <f>ROUND(F119*(N119),2)</f>
        <v>27.72</v>
      </c>
      <c r="K119" s="183">
        <f>ROUND(F119*(O119),2)</f>
        <v>0</v>
      </c>
      <c r="L119" s="183">
        <f>ROUND(F119*(G119),2)</f>
        <v>27.72</v>
      </c>
      <c r="M119" s="183">
        <f>ROUND(F119*(H119),2)</f>
        <v>0</v>
      </c>
      <c r="N119" s="183">
        <v>1.26</v>
      </c>
      <c r="O119" s="183"/>
      <c r="P119" s="187"/>
      <c r="Q119" s="187"/>
      <c r="R119" s="187"/>
      <c r="S119" s="183">
        <f>ROUND(F119*(P119),3)</f>
        <v>0</v>
      </c>
      <c r="T119" s="184"/>
      <c r="U119" s="184"/>
      <c r="V119" s="187"/>
      <c r="Z119">
        <v>0</v>
      </c>
    </row>
    <row r="120" spans="1:26" x14ac:dyDescent="0.25">
      <c r="A120" s="161"/>
      <c r="B120" s="161"/>
      <c r="C120" s="179">
        <v>946</v>
      </c>
      <c r="D120" s="179" t="s">
        <v>663</v>
      </c>
      <c r="E120" s="161"/>
      <c r="F120" s="178"/>
      <c r="G120" s="164">
        <f>ROUND((SUM(L117:L119))/1,2)</f>
        <v>98.56</v>
      </c>
      <c r="H120" s="164">
        <f>ROUND((SUM(M117:M119))/1,2)</f>
        <v>0</v>
      </c>
      <c r="I120" s="164">
        <f>ROUND((SUM(I117:I119))/1,2)</f>
        <v>98.56</v>
      </c>
      <c r="J120" s="161"/>
      <c r="K120" s="161"/>
      <c r="L120" s="161">
        <f>ROUND((SUM(L117:L119))/1,2)</f>
        <v>98.56</v>
      </c>
      <c r="M120" s="161">
        <f>ROUND((SUM(M117:M119))/1,2)</f>
        <v>0</v>
      </c>
      <c r="N120" s="161"/>
      <c r="O120" s="161"/>
      <c r="P120" s="196"/>
      <c r="Q120" s="1"/>
      <c r="R120" s="1"/>
      <c r="S120" s="196">
        <f>ROUND((SUM(S117:S119))/1,2)</f>
        <v>0</v>
      </c>
      <c r="T120" s="198"/>
      <c r="U120" s="198"/>
      <c r="V120" s="2">
        <f>ROUND((SUM(V117:V119))/1,2)</f>
        <v>0</v>
      </c>
    </row>
    <row r="121" spans="1:26" x14ac:dyDescent="0.25">
      <c r="A121" s="1"/>
      <c r="B121" s="1"/>
      <c r="C121" s="1"/>
      <c r="D121" s="1"/>
      <c r="E121" s="1"/>
      <c r="F121" s="174"/>
      <c r="G121" s="154"/>
      <c r="H121" s="154"/>
      <c r="I121" s="154"/>
      <c r="J121" s="1"/>
      <c r="K121" s="1"/>
      <c r="L121" s="1"/>
      <c r="M121" s="1"/>
      <c r="N121" s="1"/>
      <c r="O121" s="1"/>
      <c r="P121" s="1"/>
      <c r="Q121" s="1"/>
      <c r="R121" s="1"/>
      <c r="S121" s="1"/>
      <c r="V121" s="1"/>
    </row>
    <row r="122" spans="1:26" x14ac:dyDescent="0.25">
      <c r="A122" s="161"/>
      <c r="B122" s="161"/>
      <c r="C122" s="161"/>
      <c r="D122" s="2" t="s">
        <v>660</v>
      </c>
      <c r="E122" s="161"/>
      <c r="F122" s="178"/>
      <c r="G122" s="164">
        <f>ROUND((SUM(L9:L121))/2,2)</f>
        <v>29186.16</v>
      </c>
      <c r="H122" s="164">
        <f>ROUND((SUM(M9:M121))/2,2)</f>
        <v>0</v>
      </c>
      <c r="I122" s="164">
        <f>ROUND((SUM(I9:I121))/2,2)</f>
        <v>29186.16</v>
      </c>
      <c r="J122" s="161"/>
      <c r="K122" s="161"/>
      <c r="L122" s="161">
        <f>ROUND((SUM(L9:L121))/2,2)</f>
        <v>29186.16</v>
      </c>
      <c r="M122" s="161">
        <f>ROUND((SUM(M9:M121))/2,2)</f>
        <v>0</v>
      </c>
      <c r="N122" s="161"/>
      <c r="O122" s="161"/>
      <c r="P122" s="196"/>
      <c r="Q122" s="1"/>
      <c r="R122" s="1"/>
      <c r="S122" s="196">
        <f>ROUND((SUM(S9:S121))/2,2)</f>
        <v>0</v>
      </c>
      <c r="V122" s="2">
        <f>ROUND((SUM(V9:V121))/2,2)</f>
        <v>0</v>
      </c>
    </row>
    <row r="123" spans="1:26" x14ac:dyDescent="0.25">
      <c r="A123" s="199"/>
      <c r="B123" s="199"/>
      <c r="C123" s="199"/>
      <c r="D123" s="199" t="s">
        <v>102</v>
      </c>
      <c r="E123" s="199"/>
      <c r="F123" s="200"/>
      <c r="G123" s="201">
        <f>ROUND((SUM(L9:L122))/3,2)</f>
        <v>29186.16</v>
      </c>
      <c r="H123" s="201">
        <f>ROUND((SUM(M9:M122))/3,2)</f>
        <v>0</v>
      </c>
      <c r="I123" s="201">
        <f>ROUND((SUM(I9:I122))/3,2)</f>
        <v>29186.16</v>
      </c>
      <c r="J123" s="199"/>
      <c r="K123" s="199">
        <f>ROUND((SUM(K9:K122))/3,2)</f>
        <v>0</v>
      </c>
      <c r="L123" s="199">
        <f>ROUND((SUM(L9:L122))/3,2)</f>
        <v>29186.16</v>
      </c>
      <c r="M123" s="199">
        <f>ROUND((SUM(M9:M122))/3,2)</f>
        <v>0</v>
      </c>
      <c r="N123" s="199"/>
      <c r="O123" s="199"/>
      <c r="P123" s="200"/>
      <c r="Q123" s="199"/>
      <c r="R123" s="199"/>
      <c r="S123" s="200">
        <f>ROUND((SUM(S9:S122))/3,2)</f>
        <v>0</v>
      </c>
      <c r="T123" s="202"/>
      <c r="U123" s="202"/>
      <c r="V123" s="199">
        <f>ROUND((SUM(V9:V122))/3,2)</f>
        <v>0</v>
      </c>
      <c r="Z123">
        <f>(SUM(Z9:Z122))</f>
        <v>0</v>
      </c>
    </row>
  </sheetData>
  <mergeCells count="3">
    <mergeCell ref="C1:H1"/>
    <mergeCell ref="C2:H2"/>
    <mergeCell ref="C3:H3"/>
  </mergeCells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>&amp;C&amp;B&amp; Rozpočet Materská škola v obci Červenica / SO 01.1 Materská škola - Elektroinštalácia</oddHeader>
    <oddFooter>&amp;RStrana &amp;P z &amp;N    &amp;L&amp;7Spracované systémom Systematic® Kalkulus,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0926-F740-4BF4-82F4-604ECED32F46}">
  <dimension ref="A1:Z41"/>
  <sheetViews>
    <sheetView topLeftCell="A25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4"/>
      <c r="C1" s="14"/>
      <c r="D1" s="14"/>
      <c r="E1" s="14"/>
      <c r="F1" s="15" t="s">
        <v>20</v>
      </c>
      <c r="G1" s="14"/>
      <c r="H1" s="14"/>
      <c r="I1" s="14"/>
      <c r="J1" s="14"/>
      <c r="W1">
        <v>30.126000000000001</v>
      </c>
    </row>
    <row r="2" spans="1:23" ht="30" customHeight="1" thickTop="1" x14ac:dyDescent="0.25">
      <c r="A2" s="13"/>
      <c r="B2" s="37" t="s">
        <v>1</v>
      </c>
      <c r="C2" s="38"/>
      <c r="D2" s="38"/>
      <c r="E2" s="38"/>
      <c r="F2" s="38"/>
      <c r="G2" s="38"/>
      <c r="H2" s="38"/>
      <c r="I2" s="38"/>
      <c r="J2" s="39"/>
    </row>
    <row r="3" spans="1:23" ht="18" customHeight="1" x14ac:dyDescent="0.25">
      <c r="A3" s="13"/>
      <c r="B3" s="34" t="s">
        <v>836</v>
      </c>
      <c r="C3" s="35"/>
      <c r="D3" s="36"/>
      <c r="E3" s="36"/>
      <c r="F3" s="36"/>
      <c r="G3" s="17"/>
      <c r="H3" s="17"/>
      <c r="I3" s="40" t="s">
        <v>21</v>
      </c>
      <c r="J3" s="30"/>
    </row>
    <row r="4" spans="1:23" ht="18" customHeight="1" x14ac:dyDescent="0.25">
      <c r="A4" s="13"/>
      <c r="B4" s="23"/>
      <c r="C4" s="20"/>
      <c r="D4" s="17"/>
      <c r="E4" s="17"/>
      <c r="F4" s="17"/>
      <c r="G4" s="17"/>
      <c r="H4" s="17"/>
      <c r="I4" s="40" t="s">
        <v>23</v>
      </c>
      <c r="J4" s="30"/>
    </row>
    <row r="5" spans="1:23" ht="18" customHeight="1" thickBot="1" x14ac:dyDescent="0.3">
      <c r="A5" s="13"/>
      <c r="B5" s="41" t="s">
        <v>24</v>
      </c>
      <c r="C5" s="20"/>
      <c r="D5" s="17"/>
      <c r="E5" s="17"/>
      <c r="F5" s="42" t="s">
        <v>25</v>
      </c>
      <c r="G5" s="17"/>
      <c r="H5" s="17"/>
      <c r="I5" s="40" t="s">
        <v>26</v>
      </c>
      <c r="J5" s="43" t="s">
        <v>27</v>
      </c>
    </row>
    <row r="6" spans="1:23" ht="20.100000000000001" customHeight="1" thickTop="1" x14ac:dyDescent="0.25">
      <c r="A6" s="13"/>
      <c r="B6" s="56" t="s">
        <v>28</v>
      </c>
      <c r="C6" s="52"/>
      <c r="D6" s="52"/>
      <c r="E6" s="52"/>
      <c r="F6" s="52"/>
      <c r="G6" s="52"/>
      <c r="H6" s="52"/>
      <c r="I6" s="52"/>
      <c r="J6" s="53"/>
    </row>
    <row r="7" spans="1:23" ht="18" customHeight="1" x14ac:dyDescent="0.25">
      <c r="A7" s="13"/>
      <c r="B7" s="58" t="s">
        <v>31</v>
      </c>
      <c r="C7" s="45"/>
      <c r="D7" s="18"/>
      <c r="E7" s="18"/>
      <c r="F7" s="18"/>
      <c r="G7" s="59" t="s">
        <v>32</v>
      </c>
      <c r="H7" s="18"/>
      <c r="I7" s="28"/>
      <c r="J7" s="46"/>
    </row>
    <row r="8" spans="1:23" ht="24.95" customHeight="1" x14ac:dyDescent="0.25">
      <c r="A8" s="13"/>
      <c r="B8" s="57" t="s">
        <v>29</v>
      </c>
      <c r="C8" s="54"/>
      <c r="D8" s="54"/>
      <c r="E8" s="54"/>
      <c r="F8" s="54"/>
      <c r="G8" s="54"/>
      <c r="H8" s="54"/>
      <c r="I8" s="54"/>
      <c r="J8" s="55"/>
    </row>
    <row r="9" spans="1:23" ht="18" customHeight="1" x14ac:dyDescent="0.25">
      <c r="A9" s="13"/>
      <c r="B9" s="41" t="s">
        <v>34</v>
      </c>
      <c r="C9" s="20"/>
      <c r="D9" s="17"/>
      <c r="E9" s="17"/>
      <c r="F9" s="17"/>
      <c r="G9" s="42" t="s">
        <v>32</v>
      </c>
      <c r="H9" s="17"/>
      <c r="I9" s="27"/>
      <c r="J9" s="30"/>
    </row>
    <row r="10" spans="1:23" ht="20.100000000000001" customHeight="1" x14ac:dyDescent="0.25">
      <c r="A10" s="13"/>
      <c r="B10" s="57" t="s">
        <v>30</v>
      </c>
      <c r="C10" s="54"/>
      <c r="D10" s="54"/>
      <c r="E10" s="54"/>
      <c r="F10" s="54"/>
      <c r="G10" s="54"/>
      <c r="H10" s="54"/>
      <c r="I10" s="54"/>
      <c r="J10" s="55"/>
    </row>
    <row r="11" spans="1:23" ht="18" customHeight="1" thickBot="1" x14ac:dyDescent="0.3">
      <c r="A11" s="13"/>
      <c r="B11" s="41" t="s">
        <v>33</v>
      </c>
      <c r="C11" s="20"/>
      <c r="D11" s="17"/>
      <c r="E11" s="17"/>
      <c r="F11" s="17"/>
      <c r="G11" s="42" t="s">
        <v>32</v>
      </c>
      <c r="H11" s="17"/>
      <c r="I11" s="27"/>
      <c r="J11" s="30"/>
    </row>
    <row r="12" spans="1:23" ht="18" customHeight="1" thickTop="1" x14ac:dyDescent="0.25">
      <c r="A12" s="13"/>
      <c r="B12" s="47"/>
      <c r="C12" s="48"/>
      <c r="D12" s="49"/>
      <c r="E12" s="49"/>
      <c r="F12" s="49"/>
      <c r="G12" s="49"/>
      <c r="H12" s="49"/>
      <c r="I12" s="50"/>
      <c r="J12" s="51"/>
    </row>
    <row r="13" spans="1:23" ht="18" customHeight="1" x14ac:dyDescent="0.25">
      <c r="A13" s="13"/>
      <c r="B13" s="44"/>
      <c r="C13" s="45"/>
      <c r="D13" s="18"/>
      <c r="E13" s="18"/>
      <c r="F13" s="18"/>
      <c r="G13" s="18"/>
      <c r="H13" s="18"/>
      <c r="I13" s="28"/>
      <c r="J13" s="46"/>
    </row>
    <row r="14" spans="1:23" ht="18" customHeight="1" thickBot="1" x14ac:dyDescent="0.3">
      <c r="A14" s="13"/>
      <c r="B14" s="23"/>
      <c r="C14" s="20"/>
      <c r="D14" s="17"/>
      <c r="E14" s="17"/>
      <c r="F14" s="17"/>
      <c r="G14" s="17"/>
      <c r="H14" s="17"/>
      <c r="I14" s="27"/>
      <c r="J14" s="30"/>
    </row>
    <row r="15" spans="1:23" ht="18" customHeight="1" thickTop="1" x14ac:dyDescent="0.25">
      <c r="A15" s="13"/>
      <c r="B15" s="92" t="s">
        <v>35</v>
      </c>
      <c r="C15" s="93" t="s">
        <v>6</v>
      </c>
      <c r="D15" s="93" t="s">
        <v>63</v>
      </c>
      <c r="E15" s="94" t="s">
        <v>64</v>
      </c>
      <c r="F15" s="108" t="s">
        <v>65</v>
      </c>
      <c r="G15" s="60" t="s">
        <v>41</v>
      </c>
      <c r="H15" s="63" t="s">
        <v>42</v>
      </c>
      <c r="I15" s="107"/>
      <c r="J15" s="51"/>
    </row>
    <row r="16" spans="1:23" ht="18" customHeight="1" x14ac:dyDescent="0.25">
      <c r="A16" s="13"/>
      <c r="B16" s="95">
        <v>1</v>
      </c>
      <c r="C16" s="96" t="s">
        <v>36</v>
      </c>
      <c r="D16" s="97">
        <f>'Rekap 6188'!B18</f>
        <v>0</v>
      </c>
      <c r="E16" s="98">
        <f>'Rekap 6188'!C18</f>
        <v>36259.129999999997</v>
      </c>
      <c r="F16" s="109">
        <f>'Rekap 6188'!D18</f>
        <v>36259.129999999997</v>
      </c>
      <c r="G16" s="61">
        <v>6</v>
      </c>
      <c r="H16" s="118"/>
      <c r="I16" s="129"/>
      <c r="J16" s="121">
        <v>0</v>
      </c>
    </row>
    <row r="17" spans="1:26" ht="18" customHeight="1" x14ac:dyDescent="0.25">
      <c r="A17" s="13"/>
      <c r="B17" s="68">
        <v>2</v>
      </c>
      <c r="C17" s="72" t="s">
        <v>37</v>
      </c>
      <c r="D17" s="78">
        <f>'Rekap 6188'!B23</f>
        <v>0</v>
      </c>
      <c r="E17" s="76">
        <f>'Rekap 6188'!C23</f>
        <v>9802.2099999999991</v>
      </c>
      <c r="F17" s="81">
        <f>'Rekap 6188'!D23</f>
        <v>9802.2099999999991</v>
      </c>
      <c r="G17" s="62">
        <v>7</v>
      </c>
      <c r="H17" s="119" t="s">
        <v>43</v>
      </c>
      <c r="I17" s="129"/>
      <c r="J17" s="122">
        <f>'SO 6188'!Z81</f>
        <v>0</v>
      </c>
    </row>
    <row r="18" spans="1:26" ht="18" customHeight="1" x14ac:dyDescent="0.25">
      <c r="A18" s="13"/>
      <c r="B18" s="69">
        <v>3</v>
      </c>
      <c r="C18" s="73" t="s">
        <v>38</v>
      </c>
      <c r="D18" s="79"/>
      <c r="E18" s="77"/>
      <c r="F18" s="82"/>
      <c r="G18" s="62">
        <v>8</v>
      </c>
      <c r="H18" s="119" t="s">
        <v>44</v>
      </c>
      <c r="I18" s="129"/>
      <c r="J18" s="122">
        <v>0</v>
      </c>
    </row>
    <row r="19" spans="1:26" ht="18" customHeight="1" x14ac:dyDescent="0.25">
      <c r="A19" s="13"/>
      <c r="B19" s="69">
        <v>4</v>
      </c>
      <c r="C19" s="73" t="s">
        <v>39</v>
      </c>
      <c r="D19" s="79"/>
      <c r="E19" s="77"/>
      <c r="F19" s="82"/>
      <c r="G19" s="62">
        <v>9</v>
      </c>
      <c r="H19" s="127"/>
      <c r="I19" s="129"/>
      <c r="J19" s="128"/>
    </row>
    <row r="20" spans="1:26" ht="18" customHeight="1" thickBot="1" x14ac:dyDescent="0.3">
      <c r="A20" s="13"/>
      <c r="B20" s="69">
        <v>5</v>
      </c>
      <c r="C20" s="74" t="s">
        <v>40</v>
      </c>
      <c r="D20" s="80"/>
      <c r="E20" s="102"/>
      <c r="F20" s="110">
        <f>SUM(F16:F19)</f>
        <v>46061.34</v>
      </c>
      <c r="G20" s="62">
        <v>10</v>
      </c>
      <c r="H20" s="119" t="s">
        <v>40</v>
      </c>
      <c r="I20" s="131"/>
      <c r="J20" s="101">
        <f>SUM(J16:J19)</f>
        <v>0</v>
      </c>
    </row>
    <row r="21" spans="1:26" ht="18" customHeight="1" thickTop="1" x14ac:dyDescent="0.25">
      <c r="A21" s="13"/>
      <c r="B21" s="66" t="s">
        <v>52</v>
      </c>
      <c r="C21" s="70" t="s">
        <v>53</v>
      </c>
      <c r="D21" s="75"/>
      <c r="E21" s="19"/>
      <c r="F21" s="100"/>
      <c r="G21" s="66" t="s">
        <v>59</v>
      </c>
      <c r="H21" s="63" t="s">
        <v>53</v>
      </c>
      <c r="I21" s="28"/>
      <c r="J21" s="132"/>
    </row>
    <row r="22" spans="1:26" ht="18" customHeight="1" x14ac:dyDescent="0.25">
      <c r="A22" s="13"/>
      <c r="B22" s="61">
        <v>11</v>
      </c>
      <c r="C22" s="64" t="s">
        <v>54</v>
      </c>
      <c r="D22" s="88"/>
      <c r="E22" s="90" t="s">
        <v>57</v>
      </c>
      <c r="F22" s="81">
        <f>((F16*U22*0)+(F17*V22*0)+(F18*W22*0))/100</f>
        <v>0</v>
      </c>
      <c r="G22" s="61">
        <v>16</v>
      </c>
      <c r="H22" s="118" t="s">
        <v>60</v>
      </c>
      <c r="I22" s="130" t="s">
        <v>57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3"/>
      <c r="B23" s="62">
        <v>12</v>
      </c>
      <c r="C23" s="65" t="s">
        <v>55</v>
      </c>
      <c r="D23" s="67"/>
      <c r="E23" s="90" t="s">
        <v>58</v>
      </c>
      <c r="F23" s="82">
        <f>((F16*U23*0)+(F17*V23*0)+(F18*W23*0))/100</f>
        <v>0</v>
      </c>
      <c r="G23" s="62">
        <v>17</v>
      </c>
      <c r="H23" s="119" t="s">
        <v>61</v>
      </c>
      <c r="I23" s="130" t="s">
        <v>57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3"/>
      <c r="B24" s="62">
        <v>13</v>
      </c>
      <c r="C24" s="65" t="s">
        <v>56</v>
      </c>
      <c r="D24" s="67"/>
      <c r="E24" s="90" t="s">
        <v>57</v>
      </c>
      <c r="F24" s="82">
        <f>((F16*U24*0)+(F17*V24*0)+(F18*W24*0))/100</f>
        <v>0</v>
      </c>
      <c r="G24" s="62">
        <v>18</v>
      </c>
      <c r="H24" s="119" t="s">
        <v>62</v>
      </c>
      <c r="I24" s="130" t="s">
        <v>58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3"/>
      <c r="B25" s="62">
        <v>14</v>
      </c>
      <c r="C25" s="20"/>
      <c r="D25" s="67"/>
      <c r="E25" s="91"/>
      <c r="F25" s="89"/>
      <c r="G25" s="62">
        <v>19</v>
      </c>
      <c r="H25" s="127"/>
      <c r="I25" s="129"/>
      <c r="J25" s="128"/>
    </row>
    <row r="26" spans="1:26" ht="18" customHeight="1" thickBot="1" x14ac:dyDescent="0.3">
      <c r="A26" s="13"/>
      <c r="B26" s="62">
        <v>15</v>
      </c>
      <c r="C26" s="65"/>
      <c r="D26" s="67"/>
      <c r="E26" s="67"/>
      <c r="F26" s="111"/>
      <c r="G26" s="62">
        <v>20</v>
      </c>
      <c r="H26" s="119" t="s">
        <v>40</v>
      </c>
      <c r="I26" s="131"/>
      <c r="J26" s="101">
        <f>SUM(J22:J25)+SUM(F22:F25)</f>
        <v>0</v>
      </c>
    </row>
    <row r="27" spans="1:26" ht="18" customHeight="1" thickTop="1" x14ac:dyDescent="0.25">
      <c r="A27" s="13"/>
      <c r="B27" s="103"/>
      <c r="C27" s="143" t="s">
        <v>68</v>
      </c>
      <c r="D27" s="136"/>
      <c r="E27" s="104"/>
      <c r="F27" s="29"/>
      <c r="G27" s="112" t="s">
        <v>45</v>
      </c>
      <c r="H27" s="106" t="s">
        <v>46</v>
      </c>
      <c r="I27" s="28"/>
      <c r="J27" s="31"/>
    </row>
    <row r="28" spans="1:26" ht="18" customHeight="1" x14ac:dyDescent="0.25">
      <c r="A28" s="13"/>
      <c r="B28" s="26"/>
      <c r="C28" s="134"/>
      <c r="D28" s="137"/>
      <c r="E28" s="22"/>
      <c r="F28" s="13"/>
      <c r="G28" s="113">
        <v>21</v>
      </c>
      <c r="H28" s="117" t="s">
        <v>47</v>
      </c>
      <c r="I28" s="124"/>
      <c r="J28" s="99">
        <f>F20+J20+F26+J26</f>
        <v>46061.34</v>
      </c>
    </row>
    <row r="29" spans="1:26" ht="18" customHeight="1" x14ac:dyDescent="0.25">
      <c r="A29" s="13"/>
      <c r="B29" s="83"/>
      <c r="C29" s="135"/>
      <c r="D29" s="138"/>
      <c r="E29" s="22"/>
      <c r="F29" s="13"/>
      <c r="G29" s="61">
        <v>22</v>
      </c>
      <c r="H29" s="118" t="s">
        <v>48</v>
      </c>
      <c r="I29" s="125">
        <f>J28-SUM('SO 6188'!K9:'SO 6188'!K80)</f>
        <v>46061.34</v>
      </c>
      <c r="J29" s="121">
        <f>ROUND(((ROUND(I29,2)*20)*1/100),2)</f>
        <v>9212.27</v>
      </c>
    </row>
    <row r="30" spans="1:26" ht="18" customHeight="1" x14ac:dyDescent="0.25">
      <c r="A30" s="13"/>
      <c r="B30" s="23"/>
      <c r="C30" s="127"/>
      <c r="D30" s="129"/>
      <c r="E30" s="22"/>
      <c r="F30" s="13"/>
      <c r="G30" s="62">
        <v>23</v>
      </c>
      <c r="H30" s="119" t="s">
        <v>49</v>
      </c>
      <c r="I30" s="90">
        <f>SUM('SO 6188'!K9:'SO 6188'!K80)</f>
        <v>0</v>
      </c>
      <c r="J30" s="122">
        <f>ROUND(((ROUND(I30,2)*0)/100),2)</f>
        <v>0</v>
      </c>
    </row>
    <row r="31" spans="1:26" ht="18" customHeight="1" x14ac:dyDescent="0.25">
      <c r="A31" s="13"/>
      <c r="B31" s="24"/>
      <c r="C31" s="139"/>
      <c r="D31" s="140"/>
      <c r="E31" s="22"/>
      <c r="F31" s="13"/>
      <c r="G31" s="113">
        <v>24</v>
      </c>
      <c r="H31" s="117" t="s">
        <v>50</v>
      </c>
      <c r="I31" s="116"/>
      <c r="J31" s="133">
        <f>SUM(J28:J30)</f>
        <v>55273.61</v>
      </c>
    </row>
    <row r="32" spans="1:26" ht="18" customHeight="1" thickBot="1" x14ac:dyDescent="0.3">
      <c r="A32" s="13"/>
      <c r="B32" s="44"/>
      <c r="C32" s="120"/>
      <c r="D32" s="126"/>
      <c r="E32" s="84"/>
      <c r="F32" s="85"/>
      <c r="G32" s="61" t="s">
        <v>51</v>
      </c>
      <c r="H32" s="120"/>
      <c r="I32" s="126"/>
      <c r="J32" s="123"/>
    </row>
    <row r="33" spans="1:10" ht="18" customHeight="1" thickTop="1" x14ac:dyDescent="0.25">
      <c r="A33" s="13"/>
      <c r="B33" s="103"/>
      <c r="C33" s="104"/>
      <c r="D33" s="141" t="s">
        <v>66</v>
      </c>
      <c r="E33" s="87"/>
      <c r="F33" s="105"/>
      <c r="G33" s="114">
        <v>26</v>
      </c>
      <c r="H33" s="142" t="s">
        <v>67</v>
      </c>
      <c r="I33" s="29"/>
      <c r="J33" s="115"/>
    </row>
    <row r="34" spans="1:10" ht="18" customHeight="1" x14ac:dyDescent="0.25">
      <c r="A34" s="13"/>
      <c r="B34" s="25"/>
      <c r="C34" s="21"/>
      <c r="D34" s="16"/>
      <c r="E34" s="16"/>
      <c r="F34" s="16"/>
      <c r="G34" s="16"/>
      <c r="H34" s="16"/>
      <c r="I34" s="29"/>
      <c r="J34" s="32"/>
    </row>
    <row r="35" spans="1:10" ht="18" customHeight="1" x14ac:dyDescent="0.25">
      <c r="A35" s="13"/>
      <c r="B35" s="26"/>
      <c r="C35" s="22"/>
      <c r="D35" s="3"/>
      <c r="E35" s="3"/>
      <c r="F35" s="3"/>
      <c r="G35" s="3"/>
      <c r="H35" s="3"/>
      <c r="I35" s="13"/>
      <c r="J35" s="33"/>
    </row>
    <row r="36" spans="1:10" ht="18" customHeight="1" x14ac:dyDescent="0.25">
      <c r="A36" s="13"/>
      <c r="B36" s="26"/>
      <c r="C36" s="22"/>
      <c r="D36" s="3"/>
      <c r="E36" s="3"/>
      <c r="F36" s="3"/>
      <c r="G36" s="3"/>
      <c r="H36" s="3"/>
      <c r="I36" s="13"/>
      <c r="J36" s="33"/>
    </row>
    <row r="37" spans="1:10" ht="18" customHeight="1" x14ac:dyDescent="0.25">
      <c r="A37" s="13"/>
      <c r="B37" s="26"/>
      <c r="C37" s="22"/>
      <c r="D37" s="3"/>
      <c r="E37" s="3"/>
      <c r="F37" s="3"/>
      <c r="G37" s="3"/>
      <c r="H37" s="3"/>
      <c r="I37" s="13"/>
      <c r="J37" s="33"/>
    </row>
    <row r="38" spans="1:10" ht="18" customHeight="1" x14ac:dyDescent="0.25">
      <c r="A38" s="13"/>
      <c r="B38" s="26"/>
      <c r="C38" s="22"/>
      <c r="D38" s="3"/>
      <c r="E38" s="3"/>
      <c r="F38" s="3"/>
      <c r="G38" s="3"/>
      <c r="H38" s="3"/>
      <c r="I38" s="13"/>
      <c r="J38" s="33"/>
    </row>
    <row r="39" spans="1:10" ht="18" customHeight="1" x14ac:dyDescent="0.25">
      <c r="A39" s="13"/>
      <c r="B39" s="26"/>
      <c r="C39" s="22"/>
      <c r="D39" s="3"/>
      <c r="E39" s="3"/>
      <c r="F39" s="3"/>
      <c r="G39" s="3"/>
      <c r="H39" s="3"/>
      <c r="I39" s="13"/>
      <c r="J39" s="33"/>
    </row>
    <row r="40" spans="1:10" ht="18" customHeight="1" thickBot="1" x14ac:dyDescent="0.3">
      <c r="A40" s="13"/>
      <c r="B40" s="83"/>
      <c r="C40" s="84"/>
      <c r="D40" s="14"/>
      <c r="E40" s="14"/>
      <c r="F40" s="14"/>
      <c r="G40" s="14"/>
      <c r="H40" s="14"/>
      <c r="I40" s="85"/>
      <c r="J40" s="86"/>
    </row>
    <row r="41" spans="1:10" ht="15.75" thickTop="1" x14ac:dyDescent="0.25">
      <c r="A41" s="13"/>
      <c r="B41" s="87"/>
      <c r="C41" s="87"/>
      <c r="D41" s="87"/>
      <c r="E41" s="87"/>
      <c r="F41" s="87"/>
      <c r="G41" s="87"/>
      <c r="H41" s="87"/>
      <c r="I41" s="87"/>
      <c r="J41" s="87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26</vt:i4>
      </vt:variant>
      <vt:variant>
        <vt:lpstr>Pomenované rozsahy</vt:lpstr>
      </vt:variant>
      <vt:variant>
        <vt:i4>16</vt:i4>
      </vt:variant>
    </vt:vector>
  </HeadingPairs>
  <TitlesOfParts>
    <vt:vector size="42" baseType="lpstr">
      <vt:lpstr>Rekapitulácia</vt:lpstr>
      <vt:lpstr>Krycí list stavby</vt:lpstr>
      <vt:lpstr>Kryci_list 6152</vt:lpstr>
      <vt:lpstr>Rekap 6152</vt:lpstr>
      <vt:lpstr>SO 6152</vt:lpstr>
      <vt:lpstr>Kryci_list 6173</vt:lpstr>
      <vt:lpstr>Rekap 6173</vt:lpstr>
      <vt:lpstr>SO 6173</vt:lpstr>
      <vt:lpstr>Kryci_list 6188</vt:lpstr>
      <vt:lpstr>Rekap 6188</vt:lpstr>
      <vt:lpstr>SO 6188</vt:lpstr>
      <vt:lpstr>Kryci_list 6189</vt:lpstr>
      <vt:lpstr>Rekap 6189</vt:lpstr>
      <vt:lpstr>SO 6189</vt:lpstr>
      <vt:lpstr>Kryci_list 6190</vt:lpstr>
      <vt:lpstr>Rekap 6190</vt:lpstr>
      <vt:lpstr>SO 6190</vt:lpstr>
      <vt:lpstr>Kryci_list 6191</vt:lpstr>
      <vt:lpstr>Rekap 6191</vt:lpstr>
      <vt:lpstr>SO 6191</vt:lpstr>
      <vt:lpstr>Kryci_list 6192</vt:lpstr>
      <vt:lpstr>Rekap 6192</vt:lpstr>
      <vt:lpstr>SO 6192</vt:lpstr>
      <vt:lpstr>Kryci_list 6193</vt:lpstr>
      <vt:lpstr>Rekap 6193</vt:lpstr>
      <vt:lpstr>SO 6193</vt:lpstr>
      <vt:lpstr>'Rekap 6152'!Názvy_tlače</vt:lpstr>
      <vt:lpstr>'Rekap 6173'!Názvy_tlače</vt:lpstr>
      <vt:lpstr>'Rekap 6188'!Názvy_tlače</vt:lpstr>
      <vt:lpstr>'Rekap 6189'!Názvy_tlače</vt:lpstr>
      <vt:lpstr>'Rekap 6190'!Názvy_tlače</vt:lpstr>
      <vt:lpstr>'Rekap 6191'!Názvy_tlače</vt:lpstr>
      <vt:lpstr>'Rekap 6192'!Názvy_tlače</vt:lpstr>
      <vt:lpstr>'Rekap 6193'!Názvy_tlače</vt:lpstr>
      <vt:lpstr>'SO 6152'!Názvy_tlače</vt:lpstr>
      <vt:lpstr>'SO 6173'!Názvy_tlače</vt:lpstr>
      <vt:lpstr>'SO 6188'!Názvy_tlače</vt:lpstr>
      <vt:lpstr>'SO 6189'!Názvy_tlače</vt:lpstr>
      <vt:lpstr>'SO 6190'!Názvy_tlače</vt:lpstr>
      <vt:lpstr>'SO 6191'!Názvy_tlače</vt:lpstr>
      <vt:lpstr>'SO 6192'!Názvy_tlače</vt:lpstr>
      <vt:lpstr>'SO 6193'!Názvy_tlače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cp:lastPrinted>2021-06-23T13:31:44Z</cp:lastPrinted>
  <dcterms:created xsi:type="dcterms:W3CDTF">2021-06-23T12:55:08Z</dcterms:created>
  <dcterms:modified xsi:type="dcterms:W3CDTF">2021-06-23T13:36:54Z</dcterms:modified>
</cp:coreProperties>
</file>