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i43570\Desktop\"/>
    </mc:Choice>
  </mc:AlternateContent>
  <xr:revisionPtr revIDLastSave="0" documentId="8_{1D9F52D0-0724-4542-AB4B-98BB84593C21}" xr6:coauthVersionLast="36" xr6:coauthVersionMax="36" xr10:uidLastSave="{00000000-0000-0000-0000-000000000000}"/>
  <bookViews>
    <workbookView xWindow="0" yWindow="0" windowWidth="17256" windowHeight="6900" firstSheet="3" activeTab="3" xr2:uid="{00000000-000D-0000-FFFF-FFFF00000000}"/>
  </bookViews>
  <sheets>
    <sheet name="Príjmy" sheetId="1" state="hidden" r:id="rId1"/>
    <sheet name="Výdavky" sheetId="2" state="hidden" r:id="rId2"/>
    <sheet name="Úprava" sheetId="3" state="hidden" r:id="rId3"/>
    <sheet name="Príjmy 2026" sheetId="16" r:id="rId4"/>
    <sheet name="2026 vydavky" sheetId="15" r:id="rId5"/>
  </sheets>
  <definedNames>
    <definedName name="_xlnm.Print_Area" localSheetId="4">'2026 vydavky'!$A$1:$J$39</definedName>
    <definedName name="_xlnm.Print_Area" localSheetId="3">'Príjmy 2026'!$A$1:$J$63</definedName>
  </definedNames>
  <calcPr calcId="191029"/>
</workbook>
</file>

<file path=xl/calcChain.xml><?xml version="1.0" encoding="utf-8"?>
<calcChain xmlns="http://schemas.openxmlformats.org/spreadsheetml/2006/main">
  <c r="D20" i="15" l="1"/>
  <c r="D23" i="15" s="1"/>
  <c r="E20" i="15"/>
  <c r="E23" i="15" s="1"/>
  <c r="J23" i="15"/>
  <c r="I23" i="15"/>
  <c r="H23" i="15"/>
  <c r="G20" i="15"/>
  <c r="G23" i="15" s="1"/>
  <c r="F23" i="15"/>
  <c r="E36" i="15"/>
  <c r="D43" i="16"/>
  <c r="D15" i="16"/>
  <c r="F34" i="16"/>
  <c r="F15" i="16"/>
  <c r="G36" i="15"/>
  <c r="G51" i="16"/>
  <c r="D34" i="16"/>
  <c r="J49" i="16"/>
  <c r="D36" i="15"/>
  <c r="G43" i="16"/>
  <c r="G34" i="16"/>
  <c r="G15" i="16"/>
  <c r="D37" i="15" l="1"/>
  <c r="F52" i="16"/>
  <c r="E37" i="15"/>
  <c r="G37" i="15"/>
  <c r="G52" i="16"/>
  <c r="E15" i="16"/>
  <c r="J20" i="16"/>
  <c r="E43" i="16"/>
  <c r="E51" i="16"/>
  <c r="D51" i="16"/>
  <c r="D52" i="16" s="1"/>
  <c r="H15" i="16"/>
  <c r="H43" i="16"/>
  <c r="H51" i="16"/>
  <c r="I15" i="16"/>
  <c r="I40" i="16"/>
  <c r="I58" i="16" s="1"/>
  <c r="I51" i="16"/>
  <c r="H58" i="16"/>
  <c r="J15" i="16"/>
  <c r="J57" i="16"/>
  <c r="I56" i="16"/>
  <c r="J56" i="16"/>
  <c r="I57" i="16"/>
  <c r="I59" i="16"/>
  <c r="J59" i="16"/>
  <c r="I60" i="16"/>
  <c r="J60" i="16"/>
  <c r="I61" i="16"/>
  <c r="J61" i="16"/>
  <c r="I62" i="16"/>
  <c r="J62" i="16"/>
  <c r="H61" i="16"/>
  <c r="H60" i="16"/>
  <c r="F36" i="15"/>
  <c r="F37" i="15" s="1"/>
  <c r="H57" i="16"/>
  <c r="H62" i="16"/>
  <c r="H59" i="16"/>
  <c r="H56" i="16"/>
  <c r="H36" i="15"/>
  <c r="H37" i="15" s="1"/>
  <c r="I36" i="15"/>
  <c r="I37" i="15" s="1"/>
  <c r="J36" i="15"/>
  <c r="J37" i="15" s="1"/>
  <c r="G40" i="1"/>
  <c r="E23" i="3"/>
  <c r="E18" i="3"/>
  <c r="E22" i="3"/>
  <c r="E21" i="3"/>
  <c r="F26" i="3"/>
  <c r="D26" i="3"/>
  <c r="G136" i="2"/>
  <c r="D12" i="3"/>
  <c r="J47" i="1"/>
  <c r="K47" i="1"/>
  <c r="I47" i="1"/>
  <c r="H46" i="1"/>
  <c r="H39" i="1"/>
  <c r="H38" i="1"/>
  <c r="H41" i="1"/>
  <c r="G39" i="1"/>
  <c r="G47" i="1" s="1"/>
  <c r="E17" i="3"/>
  <c r="E19" i="3"/>
  <c r="E20" i="3"/>
  <c r="E26" i="3" s="1"/>
  <c r="E24" i="3"/>
  <c r="E25" i="3"/>
  <c r="E16" i="3"/>
  <c r="E6" i="3"/>
  <c r="E7" i="3"/>
  <c r="E8" i="3"/>
  <c r="E9" i="3"/>
  <c r="E5" i="3"/>
  <c r="E4" i="3"/>
  <c r="G15" i="2"/>
  <c r="G171" i="2" s="1"/>
  <c r="G173" i="2" s="1"/>
  <c r="F34" i="1"/>
  <c r="H34" i="1"/>
  <c r="I34" i="1"/>
  <c r="J34" i="1"/>
  <c r="K34" i="1"/>
  <c r="G33" i="1"/>
  <c r="F11" i="3" s="1"/>
  <c r="G46" i="1"/>
  <c r="G26" i="1"/>
  <c r="H103" i="2"/>
  <c r="I103" i="2"/>
  <c r="J103" i="2"/>
  <c r="K103" i="2"/>
  <c r="G103" i="2"/>
  <c r="H92" i="2"/>
  <c r="I92" i="2"/>
  <c r="J92" i="2"/>
  <c r="K92" i="2"/>
  <c r="G92" i="2"/>
  <c r="G81" i="2"/>
  <c r="H81" i="2"/>
  <c r="I81" i="2"/>
  <c r="J81" i="2"/>
  <c r="K81" i="2"/>
  <c r="F81" i="2"/>
  <c r="H75" i="2"/>
  <c r="I75" i="2"/>
  <c r="J75" i="2"/>
  <c r="K75" i="2"/>
  <c r="G75" i="2"/>
  <c r="D60" i="2"/>
  <c r="E60" i="2"/>
  <c r="F60" i="2"/>
  <c r="H60" i="2"/>
  <c r="I60" i="2"/>
  <c r="J60" i="2"/>
  <c r="K60" i="2"/>
  <c r="G60" i="2"/>
  <c r="D54" i="2"/>
  <c r="E54" i="2"/>
  <c r="F54" i="2"/>
  <c r="H54" i="2"/>
  <c r="I54" i="2"/>
  <c r="J54" i="2"/>
  <c r="K54" i="2"/>
  <c r="G54" i="2"/>
  <c r="D48" i="2"/>
  <c r="E48" i="2"/>
  <c r="F48" i="2"/>
  <c r="H48" i="2"/>
  <c r="I48" i="2"/>
  <c r="J48" i="2"/>
  <c r="K48" i="2"/>
  <c r="G48" i="2"/>
  <c r="D40" i="2"/>
  <c r="E40" i="2"/>
  <c r="F40" i="2"/>
  <c r="H40" i="2"/>
  <c r="I40" i="2"/>
  <c r="J40" i="2"/>
  <c r="K40" i="2"/>
  <c r="G40" i="2"/>
  <c r="D32" i="2"/>
  <c r="E32" i="2"/>
  <c r="F32" i="2"/>
  <c r="H32" i="2"/>
  <c r="I32" i="2"/>
  <c r="J32" i="2"/>
  <c r="K32" i="2"/>
  <c r="G32" i="2"/>
  <c r="D23" i="2"/>
  <c r="E23" i="2"/>
  <c r="F23" i="2"/>
  <c r="H23" i="2"/>
  <c r="I23" i="2"/>
  <c r="J23" i="2"/>
  <c r="K23" i="2"/>
  <c r="G23" i="2"/>
  <c r="D15" i="2"/>
  <c r="E15" i="2"/>
  <c r="F15" i="2"/>
  <c r="H15" i="2"/>
  <c r="H171" i="2" s="1"/>
  <c r="H173" i="2" s="1"/>
  <c r="I15" i="2"/>
  <c r="I173" i="2" s="1"/>
  <c r="J15" i="2"/>
  <c r="J173" i="2" s="1"/>
  <c r="K15" i="2"/>
  <c r="K173" i="2" s="1"/>
  <c r="D173" i="2"/>
  <c r="E173" i="2"/>
  <c r="F173" i="2"/>
  <c r="H174" i="2"/>
  <c r="D174" i="2"/>
  <c r="E174" i="2"/>
  <c r="F174" i="2"/>
  <c r="G174" i="2"/>
  <c r="J174" i="2"/>
  <c r="K174" i="2"/>
  <c r="H47" i="1"/>
  <c r="G41" i="1"/>
  <c r="I34" i="16" l="1"/>
  <c r="I52" i="16" s="1"/>
  <c r="H34" i="16"/>
  <c r="H52" i="16" s="1"/>
  <c r="E34" i="16"/>
  <c r="E52" i="16" s="1"/>
  <c r="J31" i="16"/>
  <c r="J34" i="16" s="1"/>
  <c r="J51" i="16"/>
  <c r="J40" i="16"/>
  <c r="J58" i="16" s="1"/>
  <c r="J55" i="16"/>
  <c r="I55" i="16"/>
  <c r="I63" i="16" s="1"/>
  <c r="H55" i="16"/>
  <c r="E11" i="3"/>
  <c r="F12" i="3"/>
  <c r="E12" i="3"/>
  <c r="G38" i="1"/>
  <c r="G34" i="1"/>
  <c r="J52" i="16" l="1"/>
  <c r="J63" i="16"/>
  <c r="H63" i="16"/>
</calcChain>
</file>

<file path=xl/sharedStrings.xml><?xml version="1.0" encoding="utf-8"?>
<sst xmlns="http://schemas.openxmlformats.org/spreadsheetml/2006/main" count="540" uniqueCount="245">
  <si>
    <t>Zdroj</t>
  </si>
  <si>
    <t>Položka</t>
  </si>
  <si>
    <t>Názov položky</t>
  </si>
  <si>
    <t>plnenie 2010</t>
  </si>
  <si>
    <t>Plnenie 2011</t>
  </si>
  <si>
    <t>Schválený rozpočet 2012</t>
  </si>
  <si>
    <t>Upravený rozpočet 2012</t>
  </si>
  <si>
    <t>Predpokladané plnenie 2012</t>
  </si>
  <si>
    <t>Rozpočet 2013</t>
  </si>
  <si>
    <t>Rozpočet 2014</t>
  </si>
  <si>
    <t>Rozpočet 2015</t>
  </si>
  <si>
    <t>Podielové dane</t>
  </si>
  <si>
    <t>Dane z pozemkov</t>
  </si>
  <si>
    <t>Dane zo stavieb</t>
  </si>
  <si>
    <t>Dane z bytov</t>
  </si>
  <si>
    <t>Dan za psa</t>
  </si>
  <si>
    <t>Dan za automaty</t>
  </si>
  <si>
    <t>Dan za užívanie VP</t>
  </si>
  <si>
    <t>Poplatok za KO</t>
  </si>
  <si>
    <t>Z prenajatých pozemkov</t>
  </si>
  <si>
    <t>Z prenajatych budov</t>
  </si>
  <si>
    <t>Z prenajatých strojov</t>
  </si>
  <si>
    <t>Ostatné poplatky</t>
  </si>
  <si>
    <t>Za porušenie predpisov</t>
  </si>
  <si>
    <t>Za predaj výrobkov</t>
  </si>
  <si>
    <t>Za jasle/ŠKD</t>
  </si>
  <si>
    <t>Za stravné</t>
  </si>
  <si>
    <t>obec</t>
  </si>
  <si>
    <t>Za znečisťovanie ovzdušia</t>
  </si>
  <si>
    <t>Za prebytočný hnuteľný majetok</t>
  </si>
  <si>
    <t>Z predaja pozemkov</t>
  </si>
  <si>
    <t>z vkladov</t>
  </si>
  <si>
    <t>od fyzickej osoby</t>
  </si>
  <si>
    <t>vratky</t>
  </si>
  <si>
    <t>iné</t>
  </si>
  <si>
    <t>granty</t>
  </si>
  <si>
    <t>Zo ŠR</t>
  </si>
  <si>
    <t>Z rozpočtu VUC</t>
  </si>
  <si>
    <t>Zo SP</t>
  </si>
  <si>
    <t>FO</t>
  </si>
  <si>
    <t>Upraveny rozpočet</t>
  </si>
  <si>
    <t xml:space="preserve">Plnenie </t>
  </si>
  <si>
    <t>Bežné príjmy</t>
  </si>
  <si>
    <t>111- zo ŠR</t>
  </si>
  <si>
    <t>41- z OBCE</t>
  </si>
  <si>
    <t>71- dary</t>
  </si>
  <si>
    <t>Kapitalove prijmy</t>
  </si>
  <si>
    <t>43- kapitalky</t>
  </si>
  <si>
    <t>Financne operacie</t>
  </si>
  <si>
    <t>46- financne operacie</t>
  </si>
  <si>
    <t>Stredisko</t>
  </si>
  <si>
    <t>Obecný úrad</t>
  </si>
  <si>
    <t>01116</t>
  </si>
  <si>
    <t>610</t>
  </si>
  <si>
    <t>Mzdy a odmeny</t>
  </si>
  <si>
    <t>Poistne</t>
  </si>
  <si>
    <t>631</t>
  </si>
  <si>
    <t>Cestovné náhrady</t>
  </si>
  <si>
    <t>632</t>
  </si>
  <si>
    <t>Energie</t>
  </si>
  <si>
    <t>633</t>
  </si>
  <si>
    <t>Materiál</t>
  </si>
  <si>
    <t>634</t>
  </si>
  <si>
    <t>Dopravné</t>
  </si>
  <si>
    <t>Paliva a oleje</t>
  </si>
  <si>
    <t>635</t>
  </si>
  <si>
    <t>Rutinná údržba</t>
  </si>
  <si>
    <t>637</t>
  </si>
  <si>
    <t>Služby</t>
  </si>
  <si>
    <t>642</t>
  </si>
  <si>
    <t>Transfery jednotl.</t>
  </si>
  <si>
    <t>717</t>
  </si>
  <si>
    <t>Rekonštrukcia</t>
  </si>
  <si>
    <t>Finančné výdavky</t>
  </si>
  <si>
    <t>0112</t>
  </si>
  <si>
    <t>620</t>
  </si>
  <si>
    <t>Poistné</t>
  </si>
  <si>
    <t>Matrika</t>
  </si>
  <si>
    <t>0133</t>
  </si>
  <si>
    <t>636</t>
  </si>
  <si>
    <t>Opotrebovanie</t>
  </si>
  <si>
    <t>Voľby</t>
  </si>
  <si>
    <t>0160</t>
  </si>
  <si>
    <t>625</t>
  </si>
  <si>
    <t>Požiarna ochrana</t>
  </si>
  <si>
    <t>0320</t>
  </si>
  <si>
    <t>714001</t>
  </si>
  <si>
    <t>Nákup auta</t>
  </si>
  <si>
    <t>Rozvoj obcí- Malé obecné služby</t>
  </si>
  <si>
    <t>0412</t>
  </si>
  <si>
    <t>Cestná doprava</t>
  </si>
  <si>
    <t>04512</t>
  </si>
  <si>
    <t>Nakladanie s odpadmi</t>
  </si>
  <si>
    <t>0510</t>
  </si>
  <si>
    <t>MČOV</t>
  </si>
  <si>
    <t>0520</t>
  </si>
  <si>
    <t>642014</t>
  </si>
  <si>
    <t>Znižovanie znečisťovania</t>
  </si>
  <si>
    <t>0530</t>
  </si>
  <si>
    <t>Verejné osvetlenie</t>
  </si>
  <si>
    <t>0640</t>
  </si>
  <si>
    <t>Bytový fond</t>
  </si>
  <si>
    <t>0660</t>
  </si>
  <si>
    <t>Športové služby</t>
  </si>
  <si>
    <t>0810</t>
  </si>
  <si>
    <t>641</t>
  </si>
  <si>
    <t>Transfery VS</t>
  </si>
  <si>
    <t>Knižnica</t>
  </si>
  <si>
    <t>08205</t>
  </si>
  <si>
    <t>Obecný dom, kultúra, ZPOZ</t>
  </si>
  <si>
    <t>08209</t>
  </si>
  <si>
    <t>Miestny rozhlas</t>
  </si>
  <si>
    <t>0830</t>
  </si>
  <si>
    <t>Cintorín, Dom smútku</t>
  </si>
  <si>
    <t>0840</t>
  </si>
  <si>
    <t>Materská škola OK</t>
  </si>
  <si>
    <t>09111</t>
  </si>
  <si>
    <t>09121</t>
  </si>
  <si>
    <t>Školský klub</t>
  </si>
  <si>
    <t>09501</t>
  </si>
  <si>
    <t>Školská jedáleň</t>
  </si>
  <si>
    <t>09601</t>
  </si>
  <si>
    <t>Opatrovateľská služba</t>
  </si>
  <si>
    <t>10202</t>
  </si>
  <si>
    <t>Sociálne opatrenia</t>
  </si>
  <si>
    <t>1070</t>
  </si>
  <si>
    <t>Sociálne opatrenia- zo ŠR</t>
  </si>
  <si>
    <t>10701</t>
  </si>
  <si>
    <t>SPOLU</t>
  </si>
  <si>
    <t>Bežné výdavky</t>
  </si>
  <si>
    <t>Kapitálové výdavky</t>
  </si>
  <si>
    <t>2012 Rozpočet</t>
  </si>
  <si>
    <t>2012 Úprava</t>
  </si>
  <si>
    <t>2012 Plnenie</t>
  </si>
  <si>
    <t>Spolu PRÍJEM</t>
  </si>
  <si>
    <t>Základná škola PK + 2000 + 1300</t>
  </si>
  <si>
    <t>PRÍJMY 2012</t>
  </si>
  <si>
    <t>Rozpočet</t>
  </si>
  <si>
    <t>podielové dane</t>
  </si>
  <si>
    <t>úprava o</t>
  </si>
  <si>
    <t>Upravený rozpočet</t>
  </si>
  <si>
    <t>za stravné</t>
  </si>
  <si>
    <t>zo ŠR transfery</t>
  </si>
  <si>
    <t>zo ŠR a EU (aktiv.)</t>
  </si>
  <si>
    <t>FO príjmové</t>
  </si>
  <si>
    <t>VÝDAVKY 2012</t>
  </si>
  <si>
    <t>Materiálové výdavky</t>
  </si>
  <si>
    <t>11T1 T2</t>
  </si>
  <si>
    <t>ORIGINÁLNE KOMPETENCIE</t>
  </si>
  <si>
    <t>PRENESENÉ KOMPETENCIE</t>
  </si>
  <si>
    <t>ZMENA SPOLU</t>
  </si>
  <si>
    <t>OcÚ</t>
  </si>
  <si>
    <t>Šport.sl.</t>
  </si>
  <si>
    <t>Kultúra</t>
  </si>
  <si>
    <t>Príloha č.1                                   Úprava rozpočtu na rok 2012</t>
  </si>
  <si>
    <t>vybav. Kuchyne</t>
  </si>
  <si>
    <t>zniž.znečisť.</t>
  </si>
  <si>
    <t>nákup rur+štr+garáž</t>
  </si>
  <si>
    <t>OcU</t>
  </si>
  <si>
    <t>Mraznička+foťák</t>
  </si>
  <si>
    <t>osvetlenie</t>
  </si>
  <si>
    <t>oprava osvetlenia</t>
  </si>
  <si>
    <t>11T1 11T2</t>
  </si>
  <si>
    <t>zo ŠR a EU aktivační</t>
  </si>
  <si>
    <t>11T1 11T2 aktivační</t>
  </si>
  <si>
    <t>Rozpočet (príjmov) na roky 2013-2015</t>
  </si>
  <si>
    <t>Rozpočet (výdavky) na roky 2013-2015</t>
  </si>
  <si>
    <t>Z predaja kapit.aktív</t>
  </si>
  <si>
    <t>Dan za ubytovanie</t>
  </si>
  <si>
    <t>621</t>
  </si>
  <si>
    <t>714</t>
  </si>
  <si>
    <t>11H</t>
  </si>
  <si>
    <t>VUC</t>
  </si>
  <si>
    <t>713</t>
  </si>
  <si>
    <t>Prev.stroje</t>
  </si>
  <si>
    <t>Prípr.dokumentov</t>
  </si>
  <si>
    <t>700</t>
  </si>
  <si>
    <t>611</t>
  </si>
  <si>
    <t>Popis</t>
  </si>
  <si>
    <t>Zo ŠR - kapitálové</t>
  </si>
  <si>
    <t>transfery ŠR DHZ</t>
  </si>
  <si>
    <t>transfery ŠR-UPSVAR</t>
  </si>
  <si>
    <t>710</t>
  </si>
  <si>
    <t>3AC1-2</t>
  </si>
  <si>
    <t>Spolu:</t>
  </si>
  <si>
    <t>Nákup dopr.prostriedkov</t>
  </si>
  <si>
    <t>3AC1-3AC2</t>
  </si>
  <si>
    <t>ZDROJE</t>
  </si>
  <si>
    <t>Výdavky</t>
  </si>
  <si>
    <t>P R Í J M Y</t>
  </si>
  <si>
    <t>Daň za nevýh. Hr.aut.</t>
  </si>
  <si>
    <t>72f</t>
  </si>
  <si>
    <t>Za predaj služieb ŠJ</t>
  </si>
  <si>
    <t xml:space="preserve">0111           (41/46)      </t>
  </si>
  <si>
    <t>0160 (111)</t>
  </si>
  <si>
    <t>72g</t>
  </si>
  <si>
    <t>Bežný rozpočet</t>
  </si>
  <si>
    <t>zo šr</t>
  </si>
  <si>
    <t>131I</t>
  </si>
  <si>
    <t>zo ŠR</t>
  </si>
  <si>
    <t>Fin.oper.</t>
  </si>
  <si>
    <t>Daň.príjmy</t>
  </si>
  <si>
    <t>Nedaň.príjmy</t>
  </si>
  <si>
    <t>Granty a tran.</t>
  </si>
  <si>
    <t>600</t>
  </si>
  <si>
    <t>Kapit.výdavky</t>
  </si>
  <si>
    <t>600+700</t>
  </si>
  <si>
    <t>131J</t>
  </si>
  <si>
    <t>prostriedky z predch. rokov</t>
  </si>
  <si>
    <t>z účtov finančného hospodárenia</t>
  </si>
  <si>
    <t>z rezervného fondu obce</t>
  </si>
  <si>
    <t>pôžička</t>
  </si>
  <si>
    <t>Energie, pošt.služby</t>
  </si>
  <si>
    <t>poistenie</t>
  </si>
  <si>
    <t>821</t>
  </si>
  <si>
    <t>fin.operácie</t>
  </si>
  <si>
    <t>Energie, poštovné</t>
  </si>
  <si>
    <t>Ostatné poplatky (nájom hrobových miest)</t>
  </si>
  <si>
    <t>krátkodobé</t>
  </si>
  <si>
    <t>Voľby, sčítanie obyvateľstva</t>
  </si>
  <si>
    <t>Splácanie úrokov</t>
  </si>
  <si>
    <t>3AR2</t>
  </si>
  <si>
    <t>3AR1</t>
  </si>
  <si>
    <t>predaj pozemkov</t>
  </si>
  <si>
    <t>členské príspevky</t>
  </si>
  <si>
    <t>Správne poplatky</t>
  </si>
  <si>
    <t>650</t>
  </si>
  <si>
    <t>Informatívne 2027</t>
  </si>
  <si>
    <t>Skutočnosť  2023</t>
  </si>
  <si>
    <t>623</t>
  </si>
  <si>
    <t>Poistné do ZP</t>
  </si>
  <si>
    <t>Poistné ost.</t>
  </si>
  <si>
    <t>800</t>
  </si>
  <si>
    <t>Bankové úvery</t>
  </si>
  <si>
    <t>Vratky</t>
  </si>
  <si>
    <t>Návrh ROZPOČTU Obce Gemerček na rok 2026 (informatívne na roky 2027-2028)</t>
  </si>
  <si>
    <t>Skutočnosť  2024</t>
  </si>
  <si>
    <t>Príjem z predaja poz.</t>
  </si>
  <si>
    <t>Schválený 2025</t>
  </si>
  <si>
    <t>Očakávaná skutočnosť 2025</t>
  </si>
  <si>
    <t>Návrh 2026</t>
  </si>
  <si>
    <t>Informatívne 2028</t>
  </si>
  <si>
    <t>Skutočnosť 2023</t>
  </si>
  <si>
    <t>Očakávaná skutočnosť 31.12.2025</t>
  </si>
  <si>
    <t>Návrh ROZPOČTU Obce Gemerček na rok 2026 (informatívne na roky 2027,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</si>
</sst>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7030A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92D050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6"/>
      <color rgb="FFFFC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7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4">
    <xf numFmtId="0" fontId="0" fillId="0" borderId="0" xfId="0"/>
    <xf numFmtId="0" fontId="1" fillId="0" borderId="0" xfId="1"/>
    <xf numFmtId="0" fontId="2" fillId="0" borderId="0" xfId="1" applyFont="1"/>
    <xf numFmtId="0" fontId="1" fillId="2" borderId="0" xfId="1" applyFill="1"/>
    <xf numFmtId="0" fontId="1" fillId="3" borderId="0" xfId="1" applyFill="1"/>
    <xf numFmtId="0" fontId="1" fillId="4" borderId="0" xfId="1" applyFill="1"/>
    <xf numFmtId="0" fontId="1" fillId="5" borderId="0" xfId="1" applyFill="1"/>
    <xf numFmtId="0" fontId="2" fillId="6" borderId="0" xfId="1" applyFont="1" applyFill="1"/>
    <xf numFmtId="0" fontId="2" fillId="2" borderId="0" xfId="1" applyFont="1" applyFill="1"/>
    <xf numFmtId="0" fontId="2" fillId="3" borderId="0" xfId="1" applyFont="1" applyFill="1"/>
    <xf numFmtId="0" fontId="2" fillId="5" borderId="0" xfId="1" applyFont="1" applyFill="1"/>
    <xf numFmtId="0" fontId="2" fillId="4" borderId="0" xfId="1" applyFont="1" applyFill="1"/>
    <xf numFmtId="0" fontId="2" fillId="7" borderId="0" xfId="1" applyFont="1" applyFill="1"/>
    <xf numFmtId="0" fontId="1" fillId="7" borderId="0" xfId="1" applyFill="1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8" borderId="2" xfId="1" applyFill="1" applyBorder="1"/>
    <xf numFmtId="0" fontId="1" fillId="8" borderId="1" xfId="1" applyFill="1" applyBorder="1"/>
    <xf numFmtId="0" fontId="1" fillId="8" borderId="3" xfId="1" applyFill="1" applyBorder="1"/>
    <xf numFmtId="0" fontId="1" fillId="5" borderId="2" xfId="1" applyFill="1" applyBorder="1"/>
    <xf numFmtId="0" fontId="1" fillId="5" borderId="1" xfId="1" applyFill="1" applyBorder="1"/>
    <xf numFmtId="0" fontId="1" fillId="5" borderId="3" xfId="1" applyFill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0" xfId="2"/>
    <xf numFmtId="49" fontId="3" fillId="0" borderId="0" xfId="2" applyNumberFormat="1"/>
    <xf numFmtId="0" fontId="2" fillId="0" borderId="0" xfId="2" applyFont="1" applyAlignment="1">
      <alignment horizontal="center" wrapText="1"/>
    </xf>
    <xf numFmtId="49" fontId="3" fillId="0" borderId="8" xfId="2" applyNumberFormat="1" applyBorder="1"/>
    <xf numFmtId="0" fontId="3" fillId="0" borderId="8" xfId="2" applyBorder="1"/>
    <xf numFmtId="0" fontId="3" fillId="0" borderId="9" xfId="2" applyBorder="1"/>
    <xf numFmtId="49" fontId="3" fillId="0" borderId="1" xfId="2" applyNumberFormat="1" applyBorder="1"/>
    <xf numFmtId="0" fontId="3" fillId="0" borderId="1" xfId="2" applyBorder="1"/>
    <xf numFmtId="0" fontId="3" fillId="0" borderId="3" xfId="2" applyBorder="1"/>
    <xf numFmtId="49" fontId="2" fillId="0" borderId="1" xfId="2" applyNumberFormat="1" applyFont="1" applyBorder="1"/>
    <xf numFmtId="0" fontId="2" fillId="0" borderId="1" xfId="2" applyFont="1" applyBorder="1"/>
    <xf numFmtId="0" fontId="2" fillId="0" borderId="3" xfId="2" applyFont="1" applyBorder="1"/>
    <xf numFmtId="49" fontId="2" fillId="0" borderId="7" xfId="2" applyNumberFormat="1" applyFont="1" applyBorder="1"/>
    <xf numFmtId="49" fontId="3" fillId="0" borderId="2" xfId="2" applyNumberFormat="1" applyBorder="1"/>
    <xf numFmtId="49" fontId="3" fillId="0" borderId="4" xfId="2" applyNumberFormat="1" applyBorder="1"/>
    <xf numFmtId="49" fontId="3" fillId="0" borderId="5" xfId="2" applyNumberFormat="1" applyBorder="1"/>
    <xf numFmtId="0" fontId="3" fillId="0" borderId="5" xfId="2" applyBorder="1"/>
    <xf numFmtId="0" fontId="3" fillId="0" borderId="6" xfId="2" applyBorder="1"/>
    <xf numFmtId="49" fontId="2" fillId="0" borderId="10" xfId="2" applyNumberFormat="1" applyFont="1" applyBorder="1"/>
    <xf numFmtId="49" fontId="2" fillId="0" borderId="11" xfId="2" applyNumberFormat="1" applyFont="1" applyBorder="1"/>
    <xf numFmtId="0" fontId="2" fillId="0" borderId="11" xfId="2" applyFont="1" applyBorder="1"/>
    <xf numFmtId="0" fontId="2" fillId="0" borderId="12" xfId="2" applyFont="1" applyBorder="1"/>
    <xf numFmtId="49" fontId="3" fillId="9" borderId="0" xfId="2" applyNumberFormat="1" applyFill="1"/>
    <xf numFmtId="0" fontId="3" fillId="9" borderId="0" xfId="2" applyFill="1"/>
    <xf numFmtId="49" fontId="3" fillId="8" borderId="0" xfId="2" applyNumberFormat="1" applyFill="1"/>
    <xf numFmtId="0" fontId="3" fillId="8" borderId="0" xfId="2" applyFill="1"/>
    <xf numFmtId="0" fontId="2" fillId="9" borderId="5" xfId="0" applyFont="1" applyFill="1" applyBorder="1"/>
    <xf numFmtId="0" fontId="14" fillId="9" borderId="1" xfId="0" applyFont="1" applyFill="1" applyBorder="1"/>
    <xf numFmtId="0" fontId="14" fillId="0" borderId="1" xfId="0" applyFont="1" applyBorder="1"/>
    <xf numFmtId="0" fontId="14" fillId="8" borderId="1" xfId="0" applyFont="1" applyFill="1" applyBorder="1"/>
    <xf numFmtId="0" fontId="12" fillId="0" borderId="0" xfId="0" applyFont="1"/>
    <xf numFmtId="0" fontId="3" fillId="8" borderId="1" xfId="2" applyFill="1" applyBorder="1"/>
    <xf numFmtId="0" fontId="3" fillId="8" borderId="8" xfId="2" applyFill="1" applyBorder="1"/>
    <xf numFmtId="0" fontId="2" fillId="8" borderId="11" xfId="2" applyFont="1" applyFill="1" applyBorder="1"/>
    <xf numFmtId="0" fontId="12" fillId="0" borderId="0" xfId="0" applyFont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2" xfId="0" applyFont="1" applyBorder="1"/>
    <xf numFmtId="0" fontId="0" fillId="0" borderId="1" xfId="0" applyBorder="1"/>
    <xf numFmtId="0" fontId="12" fillId="0" borderId="3" xfId="0" applyFont="1" applyBorder="1"/>
    <xf numFmtId="0" fontId="0" fillId="0" borderId="5" xfId="0" applyBorder="1"/>
    <xf numFmtId="0" fontId="12" fillId="0" borderId="6" xfId="0" applyFont="1" applyBorder="1"/>
    <xf numFmtId="0" fontId="0" fillId="0" borderId="2" xfId="0" applyBorder="1"/>
    <xf numFmtId="0" fontId="0" fillId="0" borderId="4" xfId="0" applyBorder="1"/>
    <xf numFmtId="0" fontId="12" fillId="0" borderId="1" xfId="0" applyFont="1" applyBorder="1"/>
    <xf numFmtId="0" fontId="12" fillId="0" borderId="5" xfId="0" applyFont="1" applyBorder="1"/>
    <xf numFmtId="0" fontId="0" fillId="0" borderId="13" xfId="0" applyBorder="1"/>
    <xf numFmtId="0" fontId="3" fillId="0" borderId="1" xfId="1" applyFont="1" applyBorder="1"/>
    <xf numFmtId="0" fontId="1" fillId="10" borderId="1" xfId="1" applyFill="1" applyBorder="1"/>
    <xf numFmtId="0" fontId="0" fillId="10" borderId="0" xfId="0" applyFill="1"/>
    <xf numFmtId="49" fontId="3" fillId="0" borderId="14" xfId="2" applyNumberFormat="1" applyBorder="1"/>
    <xf numFmtId="0" fontId="1" fillId="0" borderId="15" xfId="1" applyBorder="1"/>
    <xf numFmtId="0" fontId="3" fillId="10" borderId="1" xfId="1" applyFont="1" applyFill="1" applyBorder="1"/>
    <xf numFmtId="0" fontId="1" fillId="0" borderId="2" xfId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2" fillId="10" borderId="0" xfId="1" applyFont="1" applyFill="1"/>
    <xf numFmtId="0" fontId="0" fillId="8" borderId="0" xfId="0" applyFill="1"/>
    <xf numFmtId="49" fontId="1" fillId="0" borderId="1" xfId="2" applyNumberFormat="1" applyFont="1" applyBorder="1"/>
    <xf numFmtId="49" fontId="1" fillId="0" borderId="14" xfId="2" applyNumberFormat="1" applyFont="1" applyBorder="1"/>
    <xf numFmtId="49" fontId="3" fillId="10" borderId="0" xfId="2" applyNumberFormat="1" applyFill="1"/>
    <xf numFmtId="0" fontId="3" fillId="10" borderId="0" xfId="2" applyFill="1"/>
    <xf numFmtId="0" fontId="1" fillId="0" borderId="16" xfId="1" applyBorder="1"/>
    <xf numFmtId="4" fontId="0" fillId="0" borderId="0" xfId="0" applyNumberFormat="1"/>
    <xf numFmtId="4" fontId="0" fillId="10" borderId="0" xfId="0" applyNumberFormat="1" applyFill="1"/>
    <xf numFmtId="0" fontId="1" fillId="0" borderId="15" xfId="1" applyBorder="1" applyAlignment="1">
      <alignment wrapText="1"/>
    </xf>
    <xf numFmtId="4" fontId="0" fillId="8" borderId="0" xfId="0" applyNumberFormat="1" applyFill="1"/>
    <xf numFmtId="0" fontId="0" fillId="7" borderId="0" xfId="0" applyFill="1"/>
    <xf numFmtId="4" fontId="1" fillId="5" borderId="1" xfId="1" applyNumberFormat="1" applyFill="1" applyBorder="1"/>
    <xf numFmtId="0" fontId="0" fillId="12" borderId="0" xfId="0" applyFill="1"/>
    <xf numFmtId="0" fontId="1" fillId="0" borderId="14" xfId="2" applyFont="1" applyBorder="1"/>
    <xf numFmtId="0" fontId="1" fillId="0" borderId="1" xfId="2" applyFont="1" applyBorder="1"/>
    <xf numFmtId="4" fontId="1" fillId="14" borderId="1" xfId="1" applyNumberFormat="1" applyFill="1" applyBorder="1"/>
    <xf numFmtId="0" fontId="0" fillId="14" borderId="0" xfId="0" applyFill="1"/>
    <xf numFmtId="0" fontId="1" fillId="0" borderId="4" xfId="1" applyBorder="1"/>
    <xf numFmtId="0" fontId="1" fillId="0" borderId="5" xfId="1" applyBorder="1"/>
    <xf numFmtId="0" fontId="1" fillId="0" borderId="17" xfId="1" applyBorder="1"/>
    <xf numFmtId="0" fontId="1" fillId="0" borderId="14" xfId="1" applyBorder="1"/>
    <xf numFmtId="4" fontId="1" fillId="14" borderId="14" xfId="1" applyNumberFormat="1" applyFill="1" applyBorder="1"/>
    <xf numFmtId="4" fontId="12" fillId="8" borderId="8" xfId="0" applyNumberFormat="1" applyFont="1" applyFill="1" applyBorder="1"/>
    <xf numFmtId="0" fontId="2" fillId="10" borderId="18" xfId="1" applyFont="1" applyFill="1" applyBorder="1" applyAlignment="1">
      <alignment horizontal="center" vertical="center" wrapText="1"/>
    </xf>
    <xf numFmtId="0" fontId="2" fillId="10" borderId="18" xfId="2" applyFont="1" applyFill="1" applyBorder="1" applyAlignment="1">
      <alignment horizontal="center" wrapText="1"/>
    </xf>
    <xf numFmtId="4" fontId="2" fillId="8" borderId="1" xfId="2" applyNumberFormat="1" applyFont="1" applyFill="1" applyBorder="1"/>
    <xf numFmtId="4" fontId="2" fillId="5" borderId="1" xfId="2" applyNumberFormat="1" applyFont="1" applyFill="1" applyBorder="1"/>
    <xf numFmtId="0" fontId="3" fillId="5" borderId="0" xfId="2" applyFill="1"/>
    <xf numFmtId="0" fontId="0" fillId="5" borderId="0" xfId="0" applyFill="1"/>
    <xf numFmtId="0" fontId="3" fillId="6" borderId="0" xfId="2" applyFill="1"/>
    <xf numFmtId="0" fontId="0" fillId="6" borderId="0" xfId="0" applyFill="1"/>
    <xf numFmtId="0" fontId="3" fillId="7" borderId="0" xfId="2" applyFill="1"/>
    <xf numFmtId="4" fontId="0" fillId="7" borderId="0" xfId="0" applyNumberFormat="1" applyFill="1"/>
    <xf numFmtId="4" fontId="12" fillId="9" borderId="8" xfId="0" applyNumberFormat="1" applyFont="1" applyFill="1" applyBorder="1"/>
    <xf numFmtId="0" fontId="0" fillId="9" borderId="0" xfId="0" applyFill="1"/>
    <xf numFmtId="4" fontId="12" fillId="6" borderId="1" xfId="0" applyNumberFormat="1" applyFont="1" applyFill="1" applyBorder="1"/>
    <xf numFmtId="4" fontId="12" fillId="11" borderId="8" xfId="0" applyNumberFormat="1" applyFont="1" applyFill="1" applyBorder="1"/>
    <xf numFmtId="0" fontId="12" fillId="13" borderId="2" xfId="0" applyFont="1" applyFill="1" applyBorder="1"/>
    <xf numFmtId="0" fontId="12" fillId="13" borderId="1" xfId="0" applyFont="1" applyFill="1" applyBorder="1"/>
    <xf numFmtId="4" fontId="2" fillId="13" borderId="1" xfId="1" applyNumberFormat="1" applyFont="1" applyFill="1" applyBorder="1"/>
    <xf numFmtId="0" fontId="0" fillId="13" borderId="0" xfId="0" applyFill="1"/>
    <xf numFmtId="4" fontId="12" fillId="15" borderId="8" xfId="0" applyNumberFormat="1" applyFont="1" applyFill="1" applyBorder="1"/>
    <xf numFmtId="0" fontId="0" fillId="15" borderId="0" xfId="0" applyFill="1"/>
    <xf numFmtId="4" fontId="12" fillId="12" borderId="15" xfId="0" applyNumberFormat="1" applyFont="1" applyFill="1" applyBorder="1"/>
    <xf numFmtId="4" fontId="12" fillId="0" borderId="13" xfId="0" applyNumberFormat="1" applyFont="1" applyBorder="1"/>
    <xf numFmtId="0" fontId="7" fillId="0" borderId="2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4" fontId="7" fillId="0" borderId="24" xfId="2" applyNumberFormat="1" applyFont="1" applyBorder="1" applyAlignment="1">
      <alignment horizontal="center" vertical="center"/>
    </xf>
    <xf numFmtId="0" fontId="17" fillId="8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18" fillId="5" borderId="0" xfId="0" applyFont="1" applyFill="1"/>
    <xf numFmtId="0" fontId="19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8" borderId="0" xfId="0" applyFont="1" applyFill="1" applyAlignment="1">
      <alignment horizontal="center"/>
    </xf>
    <xf numFmtId="4" fontId="21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23" fillId="8" borderId="0" xfId="0" applyFont="1" applyFill="1" applyAlignment="1">
      <alignment horizontal="center"/>
    </xf>
    <xf numFmtId="4" fontId="0" fillId="14" borderId="0" xfId="0" applyNumberFormat="1" applyFill="1"/>
    <xf numFmtId="4" fontId="2" fillId="8" borderId="26" xfId="2" applyNumberFormat="1" applyFont="1" applyFill="1" applyBorder="1"/>
    <xf numFmtId="2" fontId="2" fillId="14" borderId="1" xfId="2" applyNumberFormat="1" applyFont="1" applyFill="1" applyBorder="1"/>
    <xf numFmtId="2" fontId="24" fillId="14" borderId="0" xfId="2" applyNumberFormat="1" applyFont="1" applyFill="1"/>
    <xf numFmtId="2" fontId="13" fillId="14" borderId="0" xfId="0" applyNumberFormat="1" applyFont="1" applyFill="1"/>
    <xf numFmtId="2" fontId="18" fillId="8" borderId="0" xfId="0" applyNumberFormat="1" applyFont="1" applyFill="1"/>
    <xf numFmtId="2" fontId="21" fillId="8" borderId="0" xfId="0" applyNumberFormat="1" applyFont="1" applyFill="1"/>
    <xf numFmtId="2" fontId="16" fillId="8" borderId="0" xfId="0" applyNumberFormat="1" applyFont="1" applyFill="1"/>
    <xf numFmtId="2" fontId="19" fillId="8" borderId="0" xfId="0" applyNumberFormat="1" applyFont="1" applyFill="1"/>
    <xf numFmtId="2" fontId="20" fillId="8" borderId="0" xfId="0" applyNumberFormat="1" applyFont="1" applyFill="1"/>
    <xf numFmtId="2" fontId="17" fillId="8" borderId="0" xfId="0" applyNumberFormat="1" applyFont="1" applyFill="1"/>
    <xf numFmtId="2" fontId="22" fillId="8" borderId="0" xfId="0" applyNumberFormat="1" applyFont="1" applyFill="1"/>
    <xf numFmtId="2" fontId="23" fillId="8" borderId="0" xfId="0" applyNumberFormat="1" applyFont="1" applyFill="1"/>
    <xf numFmtId="2" fontId="18" fillId="14" borderId="0" xfId="0" applyNumberFormat="1" applyFont="1" applyFill="1"/>
    <xf numFmtId="4" fontId="12" fillId="16" borderId="8" xfId="0" applyNumberFormat="1" applyFont="1" applyFill="1" applyBorder="1"/>
    <xf numFmtId="0" fontId="0" fillId="16" borderId="0" xfId="0" applyFill="1"/>
    <xf numFmtId="0" fontId="6" fillId="0" borderId="15" xfId="1" applyFont="1" applyBorder="1"/>
    <xf numFmtId="4" fontId="6" fillId="5" borderId="1" xfId="1" applyNumberFormat="1" applyFont="1" applyFill="1" applyBorder="1"/>
    <xf numFmtId="49" fontId="10" fillId="0" borderId="1" xfId="2" applyNumberFormat="1" applyFont="1" applyBorder="1"/>
    <xf numFmtId="2" fontId="10" fillId="5" borderId="14" xfId="2" applyNumberFormat="1" applyFont="1" applyFill="1" applyBorder="1" applyAlignment="1">
      <alignment horizontal="center"/>
    </xf>
    <xf numFmtId="2" fontId="10" fillId="14" borderId="14" xfId="2" applyNumberFormat="1" applyFont="1" applyFill="1" applyBorder="1"/>
    <xf numFmtId="2" fontId="10" fillId="8" borderId="14" xfId="2" applyNumberFormat="1" applyFont="1" applyFill="1" applyBorder="1"/>
    <xf numFmtId="2" fontId="10" fillId="8" borderId="28" xfId="2" applyNumberFormat="1" applyFont="1" applyFill="1" applyBorder="1"/>
    <xf numFmtId="0" fontId="10" fillId="5" borderId="14" xfId="2" applyFont="1" applyFill="1" applyBorder="1" applyAlignment="1">
      <alignment horizontal="center"/>
    </xf>
    <xf numFmtId="4" fontId="6" fillId="17" borderId="1" xfId="1" applyNumberFormat="1" applyFont="1" applyFill="1" applyBorder="1"/>
    <xf numFmtId="2" fontId="7" fillId="3" borderId="24" xfId="2" applyNumberFormat="1" applyFont="1" applyFill="1" applyBorder="1" applyAlignment="1">
      <alignment horizontal="center" vertical="center"/>
    </xf>
    <xf numFmtId="2" fontId="7" fillId="8" borderId="24" xfId="2" applyNumberFormat="1" applyFont="1" applyFill="1" applyBorder="1" applyAlignment="1">
      <alignment horizontal="center" vertical="center"/>
    </xf>
    <xf numFmtId="0" fontId="31" fillId="0" borderId="0" xfId="0" applyFont="1"/>
    <xf numFmtId="0" fontId="31" fillId="12" borderId="0" xfId="0" applyFont="1" applyFill="1"/>
    <xf numFmtId="0" fontId="1" fillId="0" borderId="42" xfId="1" applyBorder="1"/>
    <xf numFmtId="0" fontId="1" fillId="0" borderId="19" xfId="1" applyBorder="1"/>
    <xf numFmtId="0" fontId="1" fillId="0" borderId="39" xfId="1" applyBorder="1"/>
    <xf numFmtId="0" fontId="1" fillId="0" borderId="40" xfId="1" applyBorder="1"/>
    <xf numFmtId="2" fontId="7" fillId="8" borderId="26" xfId="2" applyNumberFormat="1" applyFont="1" applyFill="1" applyBorder="1" applyAlignment="1">
      <alignment horizontal="center" vertical="center"/>
    </xf>
    <xf numFmtId="4" fontId="0" fillId="12" borderId="0" xfId="0" applyNumberFormat="1" applyFill="1"/>
    <xf numFmtId="2" fontId="0" fillId="0" borderId="0" xfId="0" applyNumberFormat="1"/>
    <xf numFmtId="0" fontId="2" fillId="10" borderId="7" xfId="2" applyFont="1" applyFill="1" applyBorder="1" applyAlignment="1">
      <alignment horizontal="center" wrapText="1"/>
    </xf>
    <xf numFmtId="0" fontId="2" fillId="10" borderId="8" xfId="2" applyFont="1" applyFill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2" fontId="2" fillId="10" borderId="8" xfId="2" applyNumberFormat="1" applyFont="1" applyFill="1" applyBorder="1" applyAlignment="1">
      <alignment horizontal="center" wrapText="1"/>
    </xf>
    <xf numFmtId="0" fontId="2" fillId="10" borderId="38" xfId="2" applyFont="1" applyFill="1" applyBorder="1" applyAlignment="1">
      <alignment horizontal="center" wrapText="1"/>
    </xf>
    <xf numFmtId="0" fontId="0" fillId="7" borderId="1" xfId="0" applyFill="1" applyBorder="1"/>
    <xf numFmtId="4" fontId="33" fillId="7" borderId="1" xfId="0" applyNumberFormat="1" applyFont="1" applyFill="1" applyBorder="1"/>
    <xf numFmtId="0" fontId="32" fillId="7" borderId="1" xfId="0" applyFont="1" applyFill="1" applyBorder="1"/>
    <xf numFmtId="4" fontId="1" fillId="14" borderId="26" xfId="1" applyNumberFormat="1" applyFill="1" applyBorder="1"/>
    <xf numFmtId="4" fontId="6" fillId="14" borderId="26" xfId="1" applyNumberFormat="1" applyFont="1" applyFill="1" applyBorder="1"/>
    <xf numFmtId="4" fontId="1" fillId="14" borderId="41" xfId="1" applyNumberFormat="1" applyFill="1" applyBorder="1"/>
    <xf numFmtId="4" fontId="11" fillId="14" borderId="48" xfId="1" applyNumberFormat="1" applyFont="1" applyFill="1" applyBorder="1"/>
    <xf numFmtId="4" fontId="1" fillId="14" borderId="19" xfId="1" applyNumberFormat="1" applyFill="1" applyBorder="1"/>
    <xf numFmtId="4" fontId="6" fillId="14" borderId="19" xfId="1" applyNumberFormat="1" applyFont="1" applyFill="1" applyBorder="1"/>
    <xf numFmtId="4" fontId="1" fillId="14" borderId="40" xfId="1" applyNumberFormat="1" applyFill="1" applyBorder="1"/>
    <xf numFmtId="4" fontId="11" fillId="14" borderId="49" xfId="1" applyNumberFormat="1" applyFont="1" applyFill="1" applyBorder="1"/>
    <xf numFmtId="0" fontId="2" fillId="10" borderId="1" xfId="1" applyFont="1" applyFill="1" applyBorder="1"/>
    <xf numFmtId="0" fontId="0" fillId="5" borderId="1" xfId="0" applyFill="1" applyBorder="1"/>
    <xf numFmtId="0" fontId="0" fillId="18" borderId="1" xfId="0" applyFill="1" applyBorder="1"/>
    <xf numFmtId="0" fontId="27" fillId="18" borderId="1" xfId="0" applyFont="1" applyFill="1" applyBorder="1"/>
    <xf numFmtId="0" fontId="33" fillId="18" borderId="1" xfId="0" applyFont="1" applyFill="1" applyBorder="1"/>
    <xf numFmtId="0" fontId="2" fillId="10" borderId="50" xfId="2" applyFont="1" applyFill="1" applyBorder="1" applyAlignment="1">
      <alignment horizontal="center" wrapText="1"/>
    </xf>
    <xf numFmtId="4" fontId="0" fillId="5" borderId="1" xfId="0" applyNumberFormat="1" applyFill="1" applyBorder="1"/>
    <xf numFmtId="4" fontId="33" fillId="5" borderId="1" xfId="0" applyNumberFormat="1" applyFont="1" applyFill="1" applyBorder="1"/>
    <xf numFmtId="4" fontId="1" fillId="19" borderId="1" xfId="1" applyNumberFormat="1" applyFill="1" applyBorder="1"/>
    <xf numFmtId="4" fontId="6" fillId="19" borderId="1" xfId="1" applyNumberFormat="1" applyFont="1" applyFill="1" applyBorder="1"/>
    <xf numFmtId="4" fontId="11" fillId="19" borderId="5" xfId="1" applyNumberFormat="1" applyFont="1" applyFill="1" applyBorder="1"/>
    <xf numFmtId="4" fontId="11" fillId="5" borderId="5" xfId="1" applyNumberFormat="1" applyFont="1" applyFill="1" applyBorder="1"/>
    <xf numFmtId="4" fontId="6" fillId="7" borderId="1" xfId="1" applyNumberFormat="1" applyFont="1" applyFill="1" applyBorder="1"/>
    <xf numFmtId="4" fontId="6" fillId="14" borderId="1" xfId="1" applyNumberFormat="1" applyFont="1" applyFill="1" applyBorder="1"/>
    <xf numFmtId="4" fontId="1" fillId="14" borderId="28" xfId="1" applyNumberFormat="1" applyFill="1" applyBorder="1"/>
    <xf numFmtId="4" fontId="1" fillId="14" borderId="43" xfId="1" applyNumberFormat="1" applyFill="1" applyBorder="1"/>
    <xf numFmtId="4" fontId="1" fillId="14" borderId="29" xfId="1" applyNumberFormat="1" applyFill="1" applyBorder="1"/>
    <xf numFmtId="0" fontId="0" fillId="10" borderId="1" xfId="0" applyFill="1" applyBorder="1"/>
    <xf numFmtId="4" fontId="0" fillId="0" borderId="1" xfId="0" applyNumberFormat="1" applyBorder="1"/>
    <xf numFmtId="4" fontId="12" fillId="7" borderId="51" xfId="0" applyNumberFormat="1" applyFont="1" applyFill="1" applyBorder="1" applyAlignment="1">
      <alignment vertical="center"/>
    </xf>
    <xf numFmtId="0" fontId="25" fillId="0" borderId="1" xfId="0" applyFont="1" applyBorder="1"/>
    <xf numFmtId="0" fontId="25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8" fillId="0" borderId="5" xfId="2" applyFont="1" applyBorder="1"/>
    <xf numFmtId="0" fontId="8" fillId="0" borderId="6" xfId="2" applyFont="1" applyBorder="1"/>
    <xf numFmtId="49" fontId="7" fillId="0" borderId="4" xfId="2" applyNumberFormat="1" applyFont="1" applyBorder="1" applyAlignment="1">
      <alignment horizontal="center"/>
    </xf>
    <xf numFmtId="49" fontId="4" fillId="0" borderId="7" xfId="2" applyNumberFormat="1" applyFont="1" applyBorder="1" applyAlignment="1">
      <alignment horizontal="center" vertical="center" textRotation="90"/>
    </xf>
    <xf numFmtId="0" fontId="4" fillId="0" borderId="2" xfId="2" applyFont="1" applyBorder="1" applyAlignment="1">
      <alignment horizontal="center" vertical="center" textRotation="90"/>
    </xf>
    <xf numFmtId="49" fontId="7" fillId="0" borderId="4" xfId="2" applyNumberFormat="1" applyFont="1" applyBorder="1" applyAlignment="1">
      <alignment horizontal="center" shrinkToFit="1"/>
    </xf>
    <xf numFmtId="49" fontId="5" fillId="0" borderId="7" xfId="2" applyNumberFormat="1" applyFont="1" applyBorder="1" applyAlignment="1">
      <alignment horizontal="center" vertical="center" textRotation="90"/>
    </xf>
    <xf numFmtId="0" fontId="5" fillId="0" borderId="2" xfId="2" applyFont="1" applyBorder="1" applyAlignment="1">
      <alignment horizontal="center" vertical="center" textRotation="90"/>
    </xf>
    <xf numFmtId="49" fontId="6" fillId="0" borderId="7" xfId="2" applyNumberFormat="1" applyFont="1" applyBorder="1" applyAlignment="1">
      <alignment horizontal="center" textRotation="90"/>
    </xf>
    <xf numFmtId="49" fontId="6" fillId="0" borderId="2" xfId="2" applyNumberFormat="1" applyFont="1" applyBorder="1" applyAlignment="1">
      <alignment horizontal="center" textRotation="90"/>
    </xf>
    <xf numFmtId="49" fontId="5" fillId="0" borderId="7" xfId="2" applyNumberFormat="1" applyFont="1" applyBorder="1" applyAlignment="1">
      <alignment horizontal="center" textRotation="90"/>
    </xf>
    <xf numFmtId="49" fontId="5" fillId="0" borderId="2" xfId="2" applyNumberFormat="1" applyFont="1" applyBorder="1" applyAlignment="1">
      <alignment horizontal="center" textRotation="90"/>
    </xf>
    <xf numFmtId="0" fontId="3" fillId="0" borderId="2" xfId="2" applyBorder="1" applyAlignment="1">
      <alignment horizontal="center" vertical="center" textRotation="90"/>
    </xf>
    <xf numFmtId="49" fontId="7" fillId="8" borderId="4" xfId="2" applyNumberFormat="1" applyFont="1" applyFill="1" applyBorder="1" applyAlignment="1">
      <alignment horizontal="center" shrinkToFit="1"/>
    </xf>
    <xf numFmtId="0" fontId="8" fillId="8" borderId="5" xfId="2" applyFont="1" applyFill="1" applyBorder="1"/>
    <xf numFmtId="0" fontId="8" fillId="8" borderId="6" xfId="2" applyFont="1" applyFill="1" applyBorder="1"/>
    <xf numFmtId="49" fontId="5" fillId="0" borderId="7" xfId="2" applyNumberFormat="1" applyFont="1" applyBorder="1" applyAlignment="1">
      <alignment horizontal="center" textRotation="90" shrinkToFit="1"/>
    </xf>
    <xf numFmtId="49" fontId="5" fillId="0" borderId="2" xfId="2" applyNumberFormat="1" applyFont="1" applyBorder="1" applyAlignment="1">
      <alignment horizontal="center" textRotation="90" shrinkToFit="1"/>
    </xf>
    <xf numFmtId="49" fontId="4" fillId="0" borderId="7" xfId="2" applyNumberFormat="1" applyFont="1" applyBorder="1" applyAlignment="1">
      <alignment horizontal="center" textRotation="90"/>
    </xf>
    <xf numFmtId="49" fontId="4" fillId="0" borderId="2" xfId="2" applyNumberFormat="1" applyFont="1" applyBorder="1" applyAlignment="1">
      <alignment horizontal="center" textRotation="90"/>
    </xf>
    <xf numFmtId="0" fontId="12" fillId="0" borderId="7" xfId="0" applyFont="1" applyBorder="1" applyAlignment="1">
      <alignment horizontal="center"/>
    </xf>
    <xf numFmtId="0" fontId="0" fillId="0" borderId="8" xfId="0" applyBorder="1"/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/>
    </xf>
    <xf numFmtId="0" fontId="26" fillId="10" borderId="33" xfId="0" applyFont="1" applyFill="1" applyBorder="1" applyAlignment="1">
      <alignment horizontal="center"/>
    </xf>
    <xf numFmtId="0" fontId="26" fillId="10" borderId="34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11" fillId="0" borderId="34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8" borderId="30" xfId="0" applyFont="1" applyFill="1" applyBorder="1" applyAlignment="1">
      <alignment horizontal="center"/>
    </xf>
    <xf numFmtId="0" fontId="12" fillId="8" borderId="32" xfId="0" applyFont="1" applyFill="1" applyBorder="1" applyAlignment="1">
      <alignment horizontal="center"/>
    </xf>
    <xf numFmtId="0" fontId="12" fillId="8" borderId="38" xfId="0" applyFont="1" applyFill="1" applyBorder="1" applyAlignment="1">
      <alignment horizontal="center"/>
    </xf>
    <xf numFmtId="0" fontId="12" fillId="8" borderId="31" xfId="0" applyFont="1" applyFill="1" applyBorder="1" applyAlignment="1">
      <alignment horizontal="center"/>
    </xf>
    <xf numFmtId="0" fontId="6" fillId="0" borderId="42" xfId="1" applyFont="1" applyBorder="1"/>
    <xf numFmtId="0" fontId="27" fillId="0" borderId="19" xfId="0" applyFont="1" applyBorder="1"/>
    <xf numFmtId="0" fontId="12" fillId="0" borderId="35" xfId="0" applyFont="1" applyBorder="1" applyAlignment="1">
      <alignment horizontal="center"/>
    </xf>
    <xf numFmtId="0" fontId="12" fillId="16" borderId="30" xfId="0" applyFont="1" applyFill="1" applyBorder="1" applyAlignment="1">
      <alignment horizontal="center"/>
    </xf>
    <xf numFmtId="0" fontId="12" fillId="16" borderId="32" xfId="0" applyFont="1" applyFill="1" applyBorder="1" applyAlignment="1">
      <alignment horizontal="center"/>
    </xf>
    <xf numFmtId="0" fontId="12" fillId="16" borderId="38" xfId="0" applyFont="1" applyFill="1" applyBorder="1" applyAlignment="1">
      <alignment horizontal="center"/>
    </xf>
    <xf numFmtId="0" fontId="12" fillId="16" borderId="31" xfId="0" applyFont="1" applyFill="1" applyBorder="1" applyAlignment="1">
      <alignment horizontal="center"/>
    </xf>
    <xf numFmtId="0" fontId="12" fillId="15" borderId="30" xfId="0" applyFont="1" applyFill="1" applyBorder="1" applyAlignment="1">
      <alignment horizontal="center"/>
    </xf>
    <xf numFmtId="0" fontId="12" fillId="15" borderId="32" xfId="0" applyFont="1" applyFill="1" applyBorder="1" applyAlignment="1">
      <alignment horizontal="center"/>
    </xf>
    <xf numFmtId="0" fontId="12" fillId="15" borderId="38" xfId="0" applyFont="1" applyFill="1" applyBorder="1" applyAlignment="1">
      <alignment horizontal="center"/>
    </xf>
    <xf numFmtId="0" fontId="12" fillId="15" borderId="31" xfId="0" applyFont="1" applyFill="1" applyBorder="1" applyAlignment="1">
      <alignment horizontal="center"/>
    </xf>
    <xf numFmtId="0" fontId="12" fillId="9" borderId="30" xfId="0" applyFont="1" applyFill="1" applyBorder="1" applyAlignment="1">
      <alignment horizontal="center"/>
    </xf>
    <xf numFmtId="0" fontId="12" fillId="9" borderId="32" xfId="0" applyFont="1" applyFill="1" applyBorder="1" applyAlignment="1">
      <alignment horizontal="center"/>
    </xf>
    <xf numFmtId="0" fontId="12" fillId="11" borderId="30" xfId="0" applyFont="1" applyFill="1" applyBorder="1" applyAlignment="1">
      <alignment horizontal="center"/>
    </xf>
    <xf numFmtId="0" fontId="12" fillId="11" borderId="32" xfId="0" applyFont="1" applyFill="1" applyBorder="1" applyAlignment="1">
      <alignment horizontal="center"/>
    </xf>
    <xf numFmtId="0" fontId="12" fillId="11" borderId="38" xfId="0" applyFont="1" applyFill="1" applyBorder="1" applyAlignment="1">
      <alignment horizontal="center"/>
    </xf>
    <xf numFmtId="0" fontId="12" fillId="11" borderId="31" xfId="0" applyFont="1" applyFill="1" applyBorder="1" applyAlignment="1">
      <alignment horizontal="center"/>
    </xf>
    <xf numFmtId="0" fontId="12" fillId="12" borderId="39" xfId="0" applyFont="1" applyFill="1" applyBorder="1" applyAlignment="1">
      <alignment horizontal="center"/>
    </xf>
    <xf numFmtId="0" fontId="12" fillId="12" borderId="40" xfId="0" applyFont="1" applyFill="1" applyBorder="1" applyAlignment="1">
      <alignment horizontal="center"/>
    </xf>
    <xf numFmtId="0" fontId="12" fillId="12" borderId="41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0" fontId="12" fillId="9" borderId="38" xfId="0" applyFont="1" applyFill="1" applyBorder="1" applyAlignment="1">
      <alignment horizontal="center"/>
    </xf>
    <xf numFmtId="0" fontId="12" fillId="9" borderId="31" xfId="0" applyFont="1" applyFill="1" applyBorder="1" applyAlignment="1">
      <alignment horizontal="center"/>
    </xf>
    <xf numFmtId="0" fontId="12" fillId="6" borderId="42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6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center"/>
    </xf>
    <xf numFmtId="0" fontId="12" fillId="13" borderId="26" xfId="0" applyFont="1" applyFill="1" applyBorder="1" applyAlignment="1">
      <alignment horizontal="center"/>
    </xf>
    <xf numFmtId="0" fontId="12" fillId="13" borderId="43" xfId="0" applyFont="1" applyFill="1" applyBorder="1" applyAlignment="1">
      <alignment horizontal="center"/>
    </xf>
    <xf numFmtId="0" fontId="12" fillId="13" borderId="19" xfId="0" applyFont="1" applyFill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6" fillId="10" borderId="33" xfId="2" applyFont="1" applyFill="1" applyBorder="1" applyAlignment="1">
      <alignment horizontal="center" wrapText="1"/>
    </xf>
    <xf numFmtId="0" fontId="6" fillId="10" borderId="34" xfId="2" applyFont="1" applyFill="1" applyBorder="1" applyAlignment="1">
      <alignment horizontal="center" wrapText="1"/>
    </xf>
    <xf numFmtId="2" fontId="5" fillId="5" borderId="22" xfId="2" applyNumberFormat="1" applyFont="1" applyFill="1" applyBorder="1" applyAlignment="1">
      <alignment horizontal="center" vertical="center" textRotation="90"/>
    </xf>
    <xf numFmtId="2" fontId="5" fillId="5" borderId="23" xfId="2" applyNumberFormat="1" applyFont="1" applyFill="1" applyBorder="1" applyAlignment="1">
      <alignment horizontal="center" vertical="center" textRotation="90"/>
    </xf>
    <xf numFmtId="2" fontId="5" fillId="5" borderId="14" xfId="2" applyNumberFormat="1" applyFont="1" applyFill="1" applyBorder="1" applyAlignment="1">
      <alignment horizontal="center" vertical="center" textRotation="90"/>
    </xf>
    <xf numFmtId="0" fontId="9" fillId="5" borderId="15" xfId="2" applyFont="1" applyFill="1" applyBorder="1" applyAlignment="1">
      <alignment horizontal="center"/>
    </xf>
    <xf numFmtId="0" fontId="9" fillId="5" borderId="23" xfId="2" applyFont="1" applyFill="1" applyBorder="1" applyAlignment="1">
      <alignment horizontal="center"/>
    </xf>
    <xf numFmtId="0" fontId="9" fillId="5" borderId="14" xfId="2" applyFont="1" applyFill="1" applyBorder="1" applyAlignment="1">
      <alignment horizontal="center"/>
    </xf>
    <xf numFmtId="4" fontId="5" fillId="5" borderId="22" xfId="2" applyNumberFormat="1" applyFont="1" applyFill="1" applyBorder="1" applyAlignment="1">
      <alignment horizontal="center" vertical="center" textRotation="90"/>
    </xf>
    <xf numFmtId="4" fontId="5" fillId="5" borderId="23" xfId="2" applyNumberFormat="1" applyFont="1" applyFill="1" applyBorder="1" applyAlignment="1">
      <alignment horizontal="center" vertical="center" textRotation="90"/>
    </xf>
    <xf numFmtId="4" fontId="5" fillId="5" borderId="14" xfId="2" applyNumberFormat="1" applyFont="1" applyFill="1" applyBorder="1" applyAlignment="1">
      <alignment horizontal="center" vertical="center" textRotation="90"/>
    </xf>
    <xf numFmtId="49" fontId="5" fillId="0" borderId="44" xfId="2" applyNumberFormat="1" applyFont="1" applyBorder="1" applyAlignment="1">
      <alignment horizontal="center" vertical="center" textRotation="90" wrapText="1"/>
    </xf>
    <xf numFmtId="0" fontId="28" fillId="0" borderId="44" xfId="0" applyFont="1" applyBorder="1"/>
    <xf numFmtId="0" fontId="28" fillId="0" borderId="17" xfId="0" applyFont="1" applyBorder="1"/>
    <xf numFmtId="2" fontId="5" fillId="14" borderId="23" xfId="2" applyNumberFormat="1" applyFont="1" applyFill="1" applyBorder="1" applyAlignment="1">
      <alignment horizontal="center" vertical="center" textRotation="90"/>
    </xf>
    <xf numFmtId="2" fontId="5" fillId="14" borderId="14" xfId="2" applyNumberFormat="1" applyFont="1" applyFill="1" applyBorder="1" applyAlignment="1">
      <alignment horizontal="center" vertical="center" textRotation="90"/>
    </xf>
    <xf numFmtId="4" fontId="5" fillId="8" borderId="47" xfId="2" applyNumberFormat="1" applyFont="1" applyFill="1" applyBorder="1" applyAlignment="1">
      <alignment horizontal="center" vertical="center" textRotation="90"/>
    </xf>
    <xf numFmtId="4" fontId="15" fillId="8" borderId="27" xfId="0" applyNumberFormat="1" applyFont="1" applyFill="1" applyBorder="1" applyAlignment="1">
      <alignment horizontal="center" vertical="center" textRotation="90"/>
    </xf>
    <xf numFmtId="4" fontId="15" fillId="8" borderId="28" xfId="0" applyNumberFormat="1" applyFont="1" applyFill="1" applyBorder="1" applyAlignment="1">
      <alignment horizontal="center" vertical="center" textRotation="90"/>
    </xf>
    <xf numFmtId="4" fontId="5" fillId="8" borderId="23" xfId="2" applyNumberFormat="1" applyFont="1" applyFill="1" applyBorder="1" applyAlignment="1">
      <alignment horizontal="center" vertical="center" textRotation="90"/>
    </xf>
    <xf numFmtId="4" fontId="15" fillId="8" borderId="23" xfId="0" applyNumberFormat="1" applyFont="1" applyFill="1" applyBorder="1" applyAlignment="1">
      <alignment horizontal="center" vertical="center" textRotation="90"/>
    </xf>
    <xf numFmtId="4" fontId="15" fillId="8" borderId="14" xfId="0" applyNumberFormat="1" applyFont="1" applyFill="1" applyBorder="1" applyAlignment="1">
      <alignment horizontal="center" vertical="center" textRotation="90"/>
    </xf>
    <xf numFmtId="2" fontId="29" fillId="14" borderId="23" xfId="0" applyNumberFormat="1" applyFont="1" applyFill="1" applyBorder="1" applyAlignment="1">
      <alignment horizontal="center" vertical="center" textRotation="90"/>
    </xf>
    <xf numFmtId="2" fontId="29" fillId="14" borderId="14" xfId="0" applyNumberFormat="1" applyFont="1" applyFill="1" applyBorder="1" applyAlignment="1">
      <alignment horizontal="center" vertical="center" textRotation="90"/>
    </xf>
    <xf numFmtId="2" fontId="5" fillId="8" borderId="23" xfId="2" applyNumberFormat="1" applyFont="1" applyFill="1" applyBorder="1" applyAlignment="1">
      <alignment horizontal="center" vertical="center" textRotation="90"/>
    </xf>
    <xf numFmtId="2" fontId="0" fillId="8" borderId="14" xfId="0" applyNumberFormat="1" applyFill="1" applyBorder="1" applyAlignment="1">
      <alignment horizontal="center" vertical="center" textRotation="90"/>
    </xf>
    <xf numFmtId="2" fontId="5" fillId="8" borderId="47" xfId="2" applyNumberFormat="1" applyFont="1" applyFill="1" applyBorder="1" applyAlignment="1">
      <alignment horizontal="center" vertical="center" textRotation="90"/>
    </xf>
    <xf numFmtId="2" fontId="5" fillId="8" borderId="27" xfId="2" applyNumberFormat="1" applyFont="1" applyFill="1" applyBorder="1" applyAlignment="1">
      <alignment horizontal="center" vertical="center" textRotation="90"/>
    </xf>
    <xf numFmtId="2" fontId="0" fillId="8" borderId="28" xfId="0" applyNumberFormat="1" applyFill="1" applyBorder="1" applyAlignment="1">
      <alignment horizontal="center" vertical="center" textRotation="90"/>
    </xf>
    <xf numFmtId="2" fontId="9" fillId="14" borderId="15" xfId="2" applyNumberFormat="1" applyFont="1" applyFill="1" applyBorder="1"/>
    <xf numFmtId="2" fontId="9" fillId="14" borderId="23" xfId="2" applyNumberFormat="1" applyFont="1" applyFill="1" applyBorder="1"/>
    <xf numFmtId="2" fontId="9" fillId="14" borderId="14" xfId="2" applyNumberFormat="1" applyFont="1" applyFill="1" applyBorder="1"/>
    <xf numFmtId="0" fontId="9" fillId="8" borderId="15" xfId="2" applyFont="1" applyFill="1" applyBorder="1"/>
    <xf numFmtId="0" fontId="9" fillId="8" borderId="23" xfId="2" applyFont="1" applyFill="1" applyBorder="1"/>
    <xf numFmtId="0" fontId="9" fillId="8" borderId="14" xfId="2" applyFont="1" applyFill="1" applyBorder="1"/>
    <xf numFmtId="0" fontId="9" fillId="8" borderId="41" xfId="2" applyFont="1" applyFill="1" applyBorder="1"/>
    <xf numFmtId="0" fontId="9" fillId="8" borderId="27" xfId="2" applyFont="1" applyFill="1" applyBorder="1"/>
    <xf numFmtId="0" fontId="9" fillId="8" borderId="28" xfId="2" applyFont="1" applyFill="1" applyBorder="1"/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29" xfId="2" applyFont="1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1000000}"/>
    <cellStyle name="Normálna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opLeftCell="F16" workbookViewId="0">
      <selection activeCell="H39" sqref="H39"/>
    </sheetView>
  </sheetViews>
  <sheetFormatPr defaultRowHeight="14.4" x14ac:dyDescent="0.3"/>
  <cols>
    <col min="2" max="2" width="8.33203125" bestFit="1" customWidth="1"/>
    <col min="3" max="3" width="28.109375" bestFit="1" customWidth="1"/>
    <col min="4" max="4" width="10" bestFit="1" customWidth="1"/>
    <col min="5" max="5" width="18.33203125" bestFit="1" customWidth="1"/>
    <col min="6" max="6" width="21" customWidth="1"/>
    <col min="7" max="7" width="18.33203125" bestFit="1" customWidth="1"/>
    <col min="8" max="8" width="15.44140625" customWidth="1"/>
    <col min="9" max="9" width="14" customWidth="1"/>
    <col min="10" max="10" width="16" customWidth="1"/>
    <col min="11" max="11" width="14" customWidth="1"/>
  </cols>
  <sheetData>
    <row r="1" spans="1:11" x14ac:dyDescent="0.3">
      <c r="A1" s="216" t="s">
        <v>165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5" thickBot="1" x14ac:dyDescent="0.3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26.4" x14ac:dyDescent="0.3">
      <c r="A3" s="26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8" t="s">
        <v>10</v>
      </c>
    </row>
    <row r="4" spans="1:11" x14ac:dyDescent="0.3">
      <c r="A4" s="15">
        <v>41</v>
      </c>
      <c r="B4" s="14">
        <v>111003</v>
      </c>
      <c r="C4" s="14" t="s">
        <v>11</v>
      </c>
      <c r="D4" s="14">
        <v>120289.74</v>
      </c>
      <c r="E4" s="14">
        <v>142908.79999999999</v>
      </c>
      <c r="F4" s="14">
        <v>148700</v>
      </c>
      <c r="G4" s="56">
        <v>155687</v>
      </c>
      <c r="H4" s="14">
        <v>155687</v>
      </c>
      <c r="I4" s="14">
        <v>155687</v>
      </c>
      <c r="J4" s="14">
        <v>155687</v>
      </c>
      <c r="K4" s="16">
        <v>155687</v>
      </c>
    </row>
    <row r="5" spans="1:11" x14ac:dyDescent="0.3">
      <c r="A5" s="15">
        <v>41</v>
      </c>
      <c r="B5" s="14">
        <v>121001</v>
      </c>
      <c r="C5" s="14" t="s">
        <v>12</v>
      </c>
      <c r="D5" s="14">
        <v>17515.38</v>
      </c>
      <c r="E5" s="14">
        <v>30415.38</v>
      </c>
      <c r="F5" s="14">
        <v>14350</v>
      </c>
      <c r="G5" s="57">
        <v>14350</v>
      </c>
      <c r="H5" s="14">
        <v>12000</v>
      </c>
      <c r="I5" s="14">
        <v>14350</v>
      </c>
      <c r="J5" s="14">
        <v>14350</v>
      </c>
      <c r="K5" s="16">
        <v>14350</v>
      </c>
    </row>
    <row r="6" spans="1:11" x14ac:dyDescent="0.3">
      <c r="A6" s="15">
        <v>41</v>
      </c>
      <c r="B6" s="14">
        <v>121002</v>
      </c>
      <c r="C6" s="14" t="s">
        <v>13</v>
      </c>
      <c r="D6" s="14">
        <v>4878.38</v>
      </c>
      <c r="E6" s="14">
        <v>6704.12</v>
      </c>
      <c r="F6" s="14">
        <v>13687</v>
      </c>
      <c r="G6" s="57">
        <v>13678</v>
      </c>
      <c r="H6" s="14">
        <v>11300</v>
      </c>
      <c r="I6" s="14">
        <v>13678</v>
      </c>
      <c r="J6" s="14">
        <v>13678</v>
      </c>
      <c r="K6" s="16">
        <v>13678</v>
      </c>
    </row>
    <row r="7" spans="1:11" x14ac:dyDescent="0.3">
      <c r="A7" s="15">
        <v>41</v>
      </c>
      <c r="B7" s="14">
        <v>121003</v>
      </c>
      <c r="C7" s="14" t="s">
        <v>14</v>
      </c>
      <c r="D7" s="14">
        <v>115.69</v>
      </c>
      <c r="E7" s="14">
        <v>41.25</v>
      </c>
      <c r="F7" s="14">
        <v>88</v>
      </c>
      <c r="G7" s="57">
        <v>88</v>
      </c>
      <c r="H7" s="14">
        <v>55</v>
      </c>
      <c r="I7" s="14">
        <v>88</v>
      </c>
      <c r="J7" s="14">
        <v>88</v>
      </c>
      <c r="K7" s="16">
        <v>88</v>
      </c>
    </row>
    <row r="8" spans="1:11" x14ac:dyDescent="0.3">
      <c r="A8" s="15">
        <v>41</v>
      </c>
      <c r="B8" s="14">
        <v>133001</v>
      </c>
      <c r="C8" s="14" t="s">
        <v>15</v>
      </c>
      <c r="D8" s="14">
        <v>277.02</v>
      </c>
      <c r="E8" s="14">
        <v>273.89999999999998</v>
      </c>
      <c r="F8" s="14">
        <v>732</v>
      </c>
      <c r="G8" s="57">
        <v>732</v>
      </c>
      <c r="H8" s="14">
        <v>730</v>
      </c>
      <c r="I8" s="14">
        <v>825</v>
      </c>
      <c r="J8" s="14">
        <v>825</v>
      </c>
      <c r="K8" s="16">
        <v>825</v>
      </c>
    </row>
    <row r="9" spans="1:11" x14ac:dyDescent="0.3">
      <c r="A9" s="15">
        <v>41</v>
      </c>
      <c r="B9" s="14">
        <v>133006</v>
      </c>
      <c r="C9" s="14" t="s">
        <v>16</v>
      </c>
      <c r="D9" s="14">
        <v>115.37</v>
      </c>
      <c r="E9" s="14">
        <v>101.29</v>
      </c>
      <c r="F9" s="14">
        <v>130</v>
      </c>
      <c r="G9" s="57">
        <v>130</v>
      </c>
      <c r="H9" s="14">
        <v>120</v>
      </c>
      <c r="I9" s="14">
        <v>130</v>
      </c>
      <c r="J9" s="14">
        <v>130</v>
      </c>
      <c r="K9" s="16">
        <v>130</v>
      </c>
    </row>
    <row r="10" spans="1:11" x14ac:dyDescent="0.3">
      <c r="A10" s="15">
        <v>41</v>
      </c>
      <c r="B10" s="14">
        <v>133012</v>
      </c>
      <c r="C10" s="14" t="s">
        <v>17</v>
      </c>
      <c r="D10" s="14">
        <v>521.6</v>
      </c>
      <c r="E10" s="14">
        <v>436</v>
      </c>
      <c r="F10" s="14">
        <v>400</v>
      </c>
      <c r="G10" s="57">
        <v>400</v>
      </c>
      <c r="H10" s="14">
        <v>520</v>
      </c>
      <c r="I10" s="14">
        <v>520</v>
      </c>
      <c r="J10" s="14">
        <v>520</v>
      </c>
      <c r="K10" s="16">
        <v>520</v>
      </c>
    </row>
    <row r="11" spans="1:11" x14ac:dyDescent="0.3">
      <c r="A11" s="15">
        <v>41</v>
      </c>
      <c r="B11" s="14">
        <v>133013</v>
      </c>
      <c r="C11" s="14" t="s">
        <v>18</v>
      </c>
      <c r="D11" s="14">
        <v>7705.83</v>
      </c>
      <c r="E11" s="14">
        <v>7361.7</v>
      </c>
      <c r="F11" s="14">
        <v>7630</v>
      </c>
      <c r="G11" s="57">
        <v>7630</v>
      </c>
      <c r="H11" s="14">
        <v>7500</v>
      </c>
      <c r="I11" s="14">
        <v>7630</v>
      </c>
      <c r="J11" s="14">
        <v>7630</v>
      </c>
      <c r="K11" s="16">
        <v>7630</v>
      </c>
    </row>
    <row r="12" spans="1:11" x14ac:dyDescent="0.3">
      <c r="A12" s="15">
        <v>41</v>
      </c>
      <c r="B12" s="14">
        <v>212002</v>
      </c>
      <c r="C12" s="14" t="s">
        <v>19</v>
      </c>
      <c r="D12" s="14">
        <v>56</v>
      </c>
      <c r="E12" s="14">
        <v>49.58</v>
      </c>
      <c r="F12" s="14">
        <v>50</v>
      </c>
      <c r="G12" s="57">
        <v>50</v>
      </c>
      <c r="H12" s="14">
        <v>65.92</v>
      </c>
      <c r="I12" s="14">
        <v>50</v>
      </c>
      <c r="J12" s="14">
        <v>50</v>
      </c>
      <c r="K12" s="16">
        <v>50</v>
      </c>
    </row>
    <row r="13" spans="1:11" x14ac:dyDescent="0.3">
      <c r="A13" s="15">
        <v>41</v>
      </c>
      <c r="B13" s="14">
        <v>212003</v>
      </c>
      <c r="C13" s="14" t="s">
        <v>20</v>
      </c>
      <c r="D13" s="14">
        <v>4535.0200000000004</v>
      </c>
      <c r="E13" s="14">
        <v>3806.61</v>
      </c>
      <c r="F13" s="14">
        <v>2500</v>
      </c>
      <c r="G13" s="57">
        <v>2500</v>
      </c>
      <c r="H13" s="14">
        <v>2400</v>
      </c>
      <c r="I13" s="14">
        <v>2500</v>
      </c>
      <c r="J13" s="14">
        <v>2500</v>
      </c>
      <c r="K13" s="16">
        <v>2500</v>
      </c>
    </row>
    <row r="14" spans="1:11" x14ac:dyDescent="0.3">
      <c r="A14" s="15">
        <v>41</v>
      </c>
      <c r="B14" s="14">
        <v>212004</v>
      </c>
      <c r="C14" s="14" t="s">
        <v>21</v>
      </c>
      <c r="D14" s="14">
        <v>94.5</v>
      </c>
      <c r="E14" s="14">
        <v>0</v>
      </c>
      <c r="F14" s="14">
        <v>130</v>
      </c>
      <c r="G14" s="57">
        <v>130</v>
      </c>
      <c r="H14" s="14">
        <v>50</v>
      </c>
      <c r="I14" s="14">
        <v>100</v>
      </c>
      <c r="J14" s="14">
        <v>100</v>
      </c>
      <c r="K14" s="16">
        <v>100</v>
      </c>
    </row>
    <row r="15" spans="1:11" x14ac:dyDescent="0.3">
      <c r="A15" s="15">
        <v>41</v>
      </c>
      <c r="B15" s="14">
        <v>221004</v>
      </c>
      <c r="C15" s="14" t="s">
        <v>22</v>
      </c>
      <c r="D15" s="14">
        <v>586.72</v>
      </c>
      <c r="E15" s="14">
        <v>719</v>
      </c>
      <c r="F15" s="14">
        <v>500</v>
      </c>
      <c r="G15" s="57">
        <v>500</v>
      </c>
      <c r="H15" s="14">
        <v>600</v>
      </c>
      <c r="I15" s="14">
        <v>600</v>
      </c>
      <c r="J15" s="14">
        <v>600</v>
      </c>
      <c r="K15" s="16">
        <v>600</v>
      </c>
    </row>
    <row r="16" spans="1:11" x14ac:dyDescent="0.3">
      <c r="A16" s="15">
        <v>41</v>
      </c>
      <c r="B16" s="14">
        <v>222003</v>
      </c>
      <c r="C16" s="14" t="s">
        <v>23</v>
      </c>
      <c r="D16" s="14">
        <v>15</v>
      </c>
      <c r="E16" s="14">
        <v>0</v>
      </c>
      <c r="F16" s="14">
        <v>0</v>
      </c>
      <c r="G16" s="57">
        <v>0</v>
      </c>
      <c r="H16" s="14">
        <v>0</v>
      </c>
      <c r="I16" s="14">
        <v>0</v>
      </c>
      <c r="J16" s="14">
        <v>0</v>
      </c>
      <c r="K16" s="16">
        <v>0</v>
      </c>
    </row>
    <row r="17" spans="1:11" x14ac:dyDescent="0.3">
      <c r="A17" s="15">
        <v>41</v>
      </c>
      <c r="B17" s="14">
        <v>223001</v>
      </c>
      <c r="C17" s="14" t="s">
        <v>24</v>
      </c>
      <c r="D17" s="14">
        <v>2324.9</v>
      </c>
      <c r="E17" s="14">
        <v>3719.63</v>
      </c>
      <c r="F17" s="14">
        <v>2500</v>
      </c>
      <c r="G17" s="57">
        <v>2500</v>
      </c>
      <c r="H17" s="14">
        <v>2300</v>
      </c>
      <c r="I17" s="14">
        <v>2500</v>
      </c>
      <c r="J17" s="14">
        <v>2500</v>
      </c>
      <c r="K17" s="16">
        <v>2500</v>
      </c>
    </row>
    <row r="18" spans="1:11" x14ac:dyDescent="0.3">
      <c r="A18" s="15">
        <v>41</v>
      </c>
      <c r="B18" s="14">
        <v>223002</v>
      </c>
      <c r="C18" s="14" t="s">
        <v>25</v>
      </c>
      <c r="D18" s="14">
        <v>524.55999999999995</v>
      </c>
      <c r="E18" s="14">
        <v>1045.8</v>
      </c>
      <c r="F18" s="14">
        <v>430</v>
      </c>
      <c r="G18" s="57">
        <v>430</v>
      </c>
      <c r="H18" s="14">
        <v>995</v>
      </c>
      <c r="I18" s="14">
        <v>1000</v>
      </c>
      <c r="J18" s="14">
        <v>1000</v>
      </c>
      <c r="K18" s="16">
        <v>1000</v>
      </c>
    </row>
    <row r="19" spans="1:11" x14ac:dyDescent="0.3">
      <c r="A19" s="15">
        <v>41</v>
      </c>
      <c r="B19" s="14">
        <v>223003</v>
      </c>
      <c r="C19" s="14" t="s">
        <v>26</v>
      </c>
      <c r="D19" s="14">
        <v>963.05</v>
      </c>
      <c r="E19" s="14">
        <v>433.24</v>
      </c>
      <c r="F19" s="14">
        <v>0</v>
      </c>
      <c r="G19" s="56">
        <v>1500</v>
      </c>
      <c r="H19" s="14">
        <v>6700</v>
      </c>
      <c r="I19" s="14"/>
      <c r="J19" s="14">
        <v>0</v>
      </c>
      <c r="K19" s="16">
        <v>0</v>
      </c>
    </row>
    <row r="20" spans="1:11" x14ac:dyDescent="0.3">
      <c r="A20" s="15">
        <v>41</v>
      </c>
      <c r="B20" s="14"/>
      <c r="C20" s="14" t="s">
        <v>27</v>
      </c>
      <c r="D20" s="14"/>
      <c r="E20" s="14"/>
      <c r="F20" s="14"/>
      <c r="G20" s="57"/>
      <c r="H20" s="14"/>
      <c r="I20" s="14">
        <v>1100</v>
      </c>
      <c r="J20" s="14">
        <v>1100</v>
      </c>
      <c r="K20" s="16">
        <v>1100</v>
      </c>
    </row>
    <row r="21" spans="1:11" x14ac:dyDescent="0.3">
      <c r="A21" s="15">
        <v>41</v>
      </c>
      <c r="B21" s="14">
        <v>229005</v>
      </c>
      <c r="C21" s="14" t="s">
        <v>28</v>
      </c>
      <c r="D21" s="14">
        <v>8.51</v>
      </c>
      <c r="E21" s="14">
        <v>5.94</v>
      </c>
      <c r="F21" s="14">
        <v>0</v>
      </c>
      <c r="G21" s="57">
        <v>0</v>
      </c>
      <c r="H21" s="14">
        <v>0</v>
      </c>
      <c r="I21" s="14">
        <v>0</v>
      </c>
      <c r="J21" s="14">
        <v>0</v>
      </c>
      <c r="K21" s="16">
        <v>0</v>
      </c>
    </row>
    <row r="22" spans="1:11" x14ac:dyDescent="0.3">
      <c r="A22" s="15">
        <v>41</v>
      </c>
      <c r="B22" s="14">
        <v>223004</v>
      </c>
      <c r="C22" s="14" t="s">
        <v>29</v>
      </c>
      <c r="D22" s="14">
        <v>0</v>
      </c>
      <c r="E22" s="14">
        <v>1000</v>
      </c>
      <c r="F22" s="14">
        <v>0</v>
      </c>
      <c r="G22" s="57">
        <v>0</v>
      </c>
      <c r="H22" s="14">
        <v>0</v>
      </c>
      <c r="I22" s="14">
        <v>0</v>
      </c>
      <c r="J22" s="14">
        <v>0</v>
      </c>
      <c r="K22" s="16">
        <v>0</v>
      </c>
    </row>
    <row r="23" spans="1:11" x14ac:dyDescent="0.3">
      <c r="A23" s="17">
        <v>43</v>
      </c>
      <c r="B23" s="18">
        <v>233001</v>
      </c>
      <c r="C23" s="18" t="s">
        <v>30</v>
      </c>
      <c r="D23" s="18">
        <v>0</v>
      </c>
      <c r="E23" s="18">
        <v>5566.11</v>
      </c>
      <c r="F23" s="18">
        <v>1000</v>
      </c>
      <c r="G23" s="58">
        <v>3000</v>
      </c>
      <c r="H23" s="18">
        <v>3000</v>
      </c>
      <c r="I23" s="18">
        <v>5000</v>
      </c>
      <c r="J23" s="18">
        <v>5000</v>
      </c>
      <c r="K23" s="19">
        <v>5000</v>
      </c>
    </row>
    <row r="24" spans="1:11" x14ac:dyDescent="0.3">
      <c r="A24" s="15">
        <v>41</v>
      </c>
      <c r="B24" s="14">
        <v>242</v>
      </c>
      <c r="C24" s="14" t="s">
        <v>31</v>
      </c>
      <c r="D24" s="14">
        <v>337.89</v>
      </c>
      <c r="E24" s="14">
        <v>337.41</v>
      </c>
      <c r="F24" s="14">
        <v>250</v>
      </c>
      <c r="G24" s="57">
        <v>250</v>
      </c>
      <c r="H24" s="14">
        <v>550</v>
      </c>
      <c r="I24" s="14">
        <v>500</v>
      </c>
      <c r="J24" s="14">
        <v>500</v>
      </c>
      <c r="K24" s="16">
        <v>500</v>
      </c>
    </row>
    <row r="25" spans="1:11" x14ac:dyDescent="0.3">
      <c r="A25" s="15">
        <v>41</v>
      </c>
      <c r="B25" s="14">
        <v>291004</v>
      </c>
      <c r="C25" s="14" t="s">
        <v>32</v>
      </c>
      <c r="D25" s="14">
        <v>800</v>
      </c>
      <c r="E25" s="14">
        <v>0</v>
      </c>
      <c r="F25" s="14">
        <v>0</v>
      </c>
      <c r="G25" s="57">
        <v>0</v>
      </c>
      <c r="H25" s="14">
        <v>0</v>
      </c>
      <c r="I25" s="14">
        <v>0</v>
      </c>
      <c r="J25" s="14">
        <v>0</v>
      </c>
      <c r="K25" s="16">
        <v>0</v>
      </c>
    </row>
    <row r="26" spans="1:11" x14ac:dyDescent="0.3">
      <c r="A26" s="15">
        <v>41</v>
      </c>
      <c r="B26" s="14">
        <v>292017</v>
      </c>
      <c r="C26" s="14" t="s">
        <v>33</v>
      </c>
      <c r="D26" s="14">
        <v>0</v>
      </c>
      <c r="E26" s="14">
        <v>0</v>
      </c>
      <c r="F26" s="14">
        <v>0</v>
      </c>
      <c r="G26" s="56">
        <f>H26</f>
        <v>135889.36000000002</v>
      </c>
      <c r="H26" s="14">
        <v>135889.36000000002</v>
      </c>
      <c r="I26" s="14">
        <v>0</v>
      </c>
      <c r="J26" s="14">
        <v>0</v>
      </c>
      <c r="K26" s="16">
        <v>0</v>
      </c>
    </row>
    <row r="27" spans="1:11" x14ac:dyDescent="0.3">
      <c r="A27" s="15">
        <v>41</v>
      </c>
      <c r="B27" s="14">
        <v>292027</v>
      </c>
      <c r="C27" s="14" t="s">
        <v>34</v>
      </c>
      <c r="D27" s="14">
        <v>273.83999999999997</v>
      </c>
      <c r="E27" s="14">
        <v>25404.69</v>
      </c>
      <c r="F27" s="14">
        <v>0</v>
      </c>
      <c r="G27" s="57">
        <v>0</v>
      </c>
      <c r="H27" s="14">
        <v>834.41</v>
      </c>
      <c r="I27" s="14">
        <v>0</v>
      </c>
      <c r="J27" s="14">
        <v>0</v>
      </c>
      <c r="K27" s="16">
        <v>0</v>
      </c>
    </row>
    <row r="28" spans="1:11" x14ac:dyDescent="0.3">
      <c r="A28" s="20">
        <v>71</v>
      </c>
      <c r="B28" s="21">
        <v>311</v>
      </c>
      <c r="C28" s="21" t="s">
        <v>35</v>
      </c>
      <c r="D28" s="21">
        <v>0</v>
      </c>
      <c r="E28" s="21">
        <v>200</v>
      </c>
      <c r="F28" s="21">
        <v>0</v>
      </c>
      <c r="G28" s="56">
        <v>1728</v>
      </c>
      <c r="H28" s="21">
        <v>1728</v>
      </c>
      <c r="I28" s="21">
        <v>0</v>
      </c>
      <c r="J28" s="21">
        <v>0</v>
      </c>
      <c r="K28" s="22">
        <v>0</v>
      </c>
    </row>
    <row r="29" spans="1:11" x14ac:dyDescent="0.3">
      <c r="A29" s="15">
        <v>111</v>
      </c>
      <c r="B29" s="14">
        <v>312001</v>
      </c>
      <c r="C29" s="14" t="s">
        <v>36</v>
      </c>
      <c r="D29" s="14">
        <v>82773.039999999994</v>
      </c>
      <c r="E29" s="14">
        <v>54495.77</v>
      </c>
      <c r="F29" s="14">
        <v>44940</v>
      </c>
      <c r="G29" s="56">
        <v>47171.74</v>
      </c>
      <c r="H29" s="14">
        <v>47171.74</v>
      </c>
      <c r="I29" s="14">
        <v>44606</v>
      </c>
      <c r="J29" s="14">
        <v>44606</v>
      </c>
      <c r="K29" s="16">
        <v>44606</v>
      </c>
    </row>
    <row r="30" spans="1:11" x14ac:dyDescent="0.3">
      <c r="A30" s="15" t="s">
        <v>162</v>
      </c>
      <c r="B30" s="14">
        <v>312001</v>
      </c>
      <c r="C30" s="14" t="s">
        <v>163</v>
      </c>
      <c r="D30" s="14">
        <v>0</v>
      </c>
      <c r="E30" s="14">
        <v>0</v>
      </c>
      <c r="F30" s="14">
        <v>0</v>
      </c>
      <c r="G30" s="56">
        <v>1468.23</v>
      </c>
      <c r="H30" s="14">
        <v>1468.23</v>
      </c>
      <c r="I30" s="14"/>
      <c r="J30" s="14"/>
      <c r="K30" s="16"/>
    </row>
    <row r="31" spans="1:11" x14ac:dyDescent="0.3">
      <c r="A31" s="15">
        <v>111</v>
      </c>
      <c r="B31" s="14">
        <v>312008</v>
      </c>
      <c r="C31" s="14" t="s">
        <v>37</v>
      </c>
      <c r="D31" s="14">
        <v>35.909999999999997</v>
      </c>
      <c r="E31" s="14">
        <v>0</v>
      </c>
      <c r="F31" s="14">
        <v>0</v>
      </c>
      <c r="G31" s="57">
        <v>0</v>
      </c>
      <c r="H31" s="14">
        <v>0</v>
      </c>
      <c r="I31" s="14">
        <v>0</v>
      </c>
      <c r="J31" s="14">
        <v>0</v>
      </c>
      <c r="K31" s="16">
        <v>0</v>
      </c>
    </row>
    <row r="32" spans="1:11" x14ac:dyDescent="0.3">
      <c r="A32" s="15">
        <v>111</v>
      </c>
      <c r="B32" s="14">
        <v>312009</v>
      </c>
      <c r="C32" s="14" t="s">
        <v>38</v>
      </c>
      <c r="D32" s="14">
        <v>700.72</v>
      </c>
      <c r="E32" s="14">
        <v>132.02000000000001</v>
      </c>
      <c r="F32" s="14">
        <v>0</v>
      </c>
      <c r="G32" s="57">
        <v>0</v>
      </c>
      <c r="H32" s="14">
        <v>0</v>
      </c>
      <c r="I32" s="14">
        <v>0</v>
      </c>
      <c r="J32" s="14">
        <v>0</v>
      </c>
      <c r="K32" s="16">
        <v>0</v>
      </c>
    </row>
    <row r="33" spans="1:11" ht="15" thickBot="1" x14ac:dyDescent="0.35">
      <c r="A33" s="23">
        <v>46</v>
      </c>
      <c r="B33" s="24">
        <v>453</v>
      </c>
      <c r="C33" s="24" t="s">
        <v>39</v>
      </c>
      <c r="D33" s="24"/>
      <c r="E33" s="24">
        <v>23446.44</v>
      </c>
      <c r="F33" s="24">
        <v>89317</v>
      </c>
      <c r="G33" s="55">
        <f>H33</f>
        <v>66699.88</v>
      </c>
      <c r="H33" s="24">
        <v>66699.88</v>
      </c>
      <c r="I33" s="24">
        <v>95000</v>
      </c>
      <c r="J33" s="24">
        <v>0</v>
      </c>
      <c r="K33" s="25">
        <v>0</v>
      </c>
    </row>
    <row r="34" spans="1:11" x14ac:dyDescent="0.3">
      <c r="A34" s="1"/>
      <c r="B34" s="1"/>
      <c r="C34" s="1"/>
      <c r="D34" s="2">
        <v>245448.66999999998</v>
      </c>
      <c r="E34" s="2">
        <v>308604.68</v>
      </c>
      <c r="F34" s="2">
        <f t="shared" ref="F34:K34" si="0">SUM(F4:F33)</f>
        <v>327334</v>
      </c>
      <c r="G34" s="2">
        <f t="shared" si="0"/>
        <v>456512.20999999996</v>
      </c>
      <c r="H34" s="2">
        <f t="shared" si="0"/>
        <v>458364.54</v>
      </c>
      <c r="I34" s="2">
        <f t="shared" si="0"/>
        <v>345864</v>
      </c>
      <c r="J34" s="2">
        <f t="shared" si="0"/>
        <v>250864</v>
      </c>
      <c r="K34" s="2">
        <f t="shared" si="0"/>
        <v>250864</v>
      </c>
    </row>
    <row r="35" spans="1:11" x14ac:dyDescent="0.3">
      <c r="D35" s="7"/>
      <c r="E35" s="7"/>
      <c r="F35" s="7"/>
      <c r="G35" s="7"/>
      <c r="H35" s="7"/>
      <c r="I35" s="7"/>
      <c r="J35" s="7"/>
      <c r="K35" s="7"/>
    </row>
    <row r="37" spans="1:11" s="59" customFormat="1" x14ac:dyDescent="0.3">
      <c r="D37" s="2"/>
      <c r="E37" s="2"/>
      <c r="F37" s="2"/>
      <c r="G37" s="2" t="s">
        <v>40</v>
      </c>
      <c r="H37" s="2" t="s">
        <v>41</v>
      </c>
      <c r="I37" s="2">
        <v>2013</v>
      </c>
      <c r="J37" s="2">
        <v>2014</v>
      </c>
      <c r="K37" s="2">
        <v>2015</v>
      </c>
    </row>
    <row r="38" spans="1:11" x14ac:dyDescent="0.3">
      <c r="D38" s="1"/>
      <c r="E38" s="2" t="s">
        <v>42</v>
      </c>
      <c r="F38" s="2"/>
      <c r="G38" s="1">
        <f>G39+G41+G42+G40</f>
        <v>386812.32999999996</v>
      </c>
      <c r="H38" s="1">
        <f>H39+H41+H42+H40</f>
        <v>388664.66</v>
      </c>
      <c r="I38" s="1">
        <v>245864</v>
      </c>
      <c r="J38" s="1">
        <v>245864</v>
      </c>
      <c r="K38" s="1">
        <v>245864</v>
      </c>
    </row>
    <row r="39" spans="1:11" x14ac:dyDescent="0.3">
      <c r="D39" s="1"/>
      <c r="E39" s="2"/>
      <c r="F39" s="8" t="s">
        <v>43</v>
      </c>
      <c r="G39" s="3">
        <f>G29+G31+G32</f>
        <v>47171.74</v>
      </c>
      <c r="H39" s="3">
        <f>H29+H31+H32</f>
        <v>47171.74</v>
      </c>
      <c r="I39" s="3">
        <v>44606</v>
      </c>
      <c r="J39" s="3">
        <v>44606</v>
      </c>
      <c r="K39" s="3">
        <v>44606</v>
      </c>
    </row>
    <row r="40" spans="1:11" x14ac:dyDescent="0.3">
      <c r="D40" s="1"/>
      <c r="E40" s="2"/>
      <c r="F40" s="10" t="s">
        <v>164</v>
      </c>
      <c r="G40" s="6">
        <f>G30</f>
        <v>1468.23</v>
      </c>
      <c r="H40" s="6">
        <v>1468.23</v>
      </c>
      <c r="I40" s="6"/>
      <c r="J40" s="6"/>
      <c r="K40" s="6"/>
    </row>
    <row r="41" spans="1:11" x14ac:dyDescent="0.3">
      <c r="D41" s="1"/>
      <c r="E41" s="2"/>
      <c r="F41" s="11" t="s">
        <v>44</v>
      </c>
      <c r="G41" s="5">
        <f>SUM(G4:G27)-G23</f>
        <v>336444.36</v>
      </c>
      <c r="H41" s="5">
        <f>SUM(H4:H27)-H23</f>
        <v>338296.69</v>
      </c>
      <c r="I41" s="5">
        <v>201258</v>
      </c>
      <c r="J41" s="5">
        <v>201258</v>
      </c>
      <c r="K41" s="5">
        <v>201258</v>
      </c>
    </row>
    <row r="42" spans="1:11" x14ac:dyDescent="0.3">
      <c r="D42" s="1"/>
      <c r="E42" s="2"/>
      <c r="F42" s="9" t="s">
        <v>45</v>
      </c>
      <c r="G42" s="4">
        <v>1728</v>
      </c>
      <c r="H42" s="4">
        <v>1728</v>
      </c>
      <c r="I42" s="4">
        <v>0</v>
      </c>
      <c r="J42" s="4">
        <v>0</v>
      </c>
      <c r="K42" s="4">
        <v>0</v>
      </c>
    </row>
    <row r="43" spans="1:11" x14ac:dyDescent="0.3">
      <c r="D43" s="1"/>
      <c r="E43" s="2" t="s">
        <v>46</v>
      </c>
      <c r="F43" s="2"/>
      <c r="G43" s="1"/>
      <c r="H43" s="1"/>
      <c r="I43" s="1"/>
      <c r="J43" s="1"/>
      <c r="K43" s="1"/>
    </row>
    <row r="44" spans="1:11" x14ac:dyDescent="0.3">
      <c r="D44" s="1"/>
      <c r="E44" s="2"/>
      <c r="F44" s="10" t="s">
        <v>47</v>
      </c>
      <c r="G44" s="6">
        <v>3000</v>
      </c>
      <c r="H44" s="6">
        <v>3000</v>
      </c>
      <c r="I44" s="6">
        <v>5000</v>
      </c>
      <c r="J44" s="6">
        <v>5000</v>
      </c>
      <c r="K44" s="6">
        <v>5000</v>
      </c>
    </row>
    <row r="45" spans="1:11" x14ac:dyDescent="0.3">
      <c r="D45" s="1"/>
      <c r="E45" s="2" t="s">
        <v>48</v>
      </c>
      <c r="F45" s="2"/>
      <c r="G45" s="1"/>
      <c r="H45" s="1"/>
      <c r="I45" s="1"/>
      <c r="J45" s="1"/>
      <c r="K45" s="1"/>
    </row>
    <row r="46" spans="1:11" x14ac:dyDescent="0.3">
      <c r="D46" s="1"/>
      <c r="E46" s="2"/>
      <c r="F46" s="12" t="s">
        <v>49</v>
      </c>
      <c r="G46" s="13">
        <f>G33</f>
        <v>66699.88</v>
      </c>
      <c r="H46" s="13">
        <f>H33</f>
        <v>66699.88</v>
      </c>
      <c r="I46" s="13">
        <v>95000</v>
      </c>
      <c r="J46" s="13">
        <v>0</v>
      </c>
      <c r="K46" s="13">
        <v>0</v>
      </c>
    </row>
    <row r="47" spans="1:11" x14ac:dyDescent="0.3">
      <c r="E47" s="59" t="s">
        <v>134</v>
      </c>
      <c r="F47" s="59"/>
      <c r="G47" s="59">
        <f>G39+G41+G42+G44+G46</f>
        <v>455043.98</v>
      </c>
      <c r="H47" s="59">
        <f>H39+H41+H42+H44+H46</f>
        <v>456896.31</v>
      </c>
      <c r="I47">
        <f>I38+I44+I46</f>
        <v>345864</v>
      </c>
      <c r="J47">
        <f>J38+J44+J46</f>
        <v>250864</v>
      </c>
      <c r="K47">
        <f>K38+K44+K46</f>
        <v>250864</v>
      </c>
    </row>
  </sheetData>
  <mergeCells count="1">
    <mergeCell ref="A1:K2"/>
  </mergeCells>
  <pageMargins left="0.70866141732283472" right="0.70866141732283472" top="0.39370078740157483" bottom="0.35433070866141736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8"/>
  <sheetViews>
    <sheetView topLeftCell="A218" zoomScaleNormal="100" workbookViewId="0">
      <selection sqref="A1:K225"/>
    </sheetView>
  </sheetViews>
  <sheetFormatPr defaultRowHeight="14.4" x14ac:dyDescent="0.3"/>
  <cols>
    <col min="3" max="3" width="17.6640625" bestFit="1" customWidth="1"/>
    <col min="4" max="4" width="12" customWidth="1"/>
    <col min="5" max="5" width="11" customWidth="1"/>
    <col min="6" max="6" width="13.44140625" customWidth="1"/>
    <col min="7" max="7" width="11.33203125" customWidth="1"/>
    <col min="8" max="8" width="15.109375" customWidth="1"/>
    <col min="9" max="9" width="12.33203125" customWidth="1"/>
    <col min="10" max="10" width="11.109375" customWidth="1"/>
    <col min="11" max="11" width="11.44140625" customWidth="1"/>
  </cols>
  <sheetData>
    <row r="1" spans="1:11" x14ac:dyDescent="0.3">
      <c r="A1" s="216" t="s">
        <v>166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5" thickBot="1" x14ac:dyDescent="0.3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40.200000000000003" x14ac:dyDescent="0.3">
      <c r="A3" s="31" t="s">
        <v>50</v>
      </c>
      <c r="B3" s="31" t="s">
        <v>1</v>
      </c>
      <c r="C3" s="31"/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  <c r="K3" s="31" t="s">
        <v>10</v>
      </c>
    </row>
    <row r="4" spans="1:11" ht="15" thickBot="1" x14ac:dyDescent="0.35">
      <c r="A4" s="218" t="s">
        <v>51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</row>
    <row r="5" spans="1:11" x14ac:dyDescent="0.3">
      <c r="A5" s="222" t="s">
        <v>52</v>
      </c>
      <c r="B5" s="32" t="s">
        <v>53</v>
      </c>
      <c r="C5" s="32" t="s">
        <v>54</v>
      </c>
      <c r="D5" s="33">
        <v>19575.810000000001</v>
      </c>
      <c r="E5" s="33">
        <v>35460.67</v>
      </c>
      <c r="F5" s="33">
        <v>32000</v>
      </c>
      <c r="G5" s="33">
        <v>32000</v>
      </c>
      <c r="H5" s="33">
        <v>32000</v>
      </c>
      <c r="I5" s="33">
        <v>37650</v>
      </c>
      <c r="J5" s="33">
        <v>37650</v>
      </c>
      <c r="K5" s="34">
        <v>37650</v>
      </c>
    </row>
    <row r="6" spans="1:11" x14ac:dyDescent="0.3">
      <c r="A6" s="223"/>
      <c r="B6" s="35">
        <v>620</v>
      </c>
      <c r="C6" s="35" t="s">
        <v>55</v>
      </c>
      <c r="D6" s="36">
        <v>7383.86</v>
      </c>
      <c r="E6" s="36">
        <v>17636.3</v>
      </c>
      <c r="F6" s="36">
        <v>11400</v>
      </c>
      <c r="G6" s="36">
        <v>11400</v>
      </c>
      <c r="H6" s="36">
        <v>11000</v>
      </c>
      <c r="I6" s="36">
        <v>13160</v>
      </c>
      <c r="J6" s="36">
        <v>13160</v>
      </c>
      <c r="K6" s="37">
        <v>13160</v>
      </c>
    </row>
    <row r="7" spans="1:11" x14ac:dyDescent="0.3">
      <c r="A7" s="223"/>
      <c r="B7" s="35" t="s">
        <v>56</v>
      </c>
      <c r="C7" s="35" t="s">
        <v>57</v>
      </c>
      <c r="D7" s="36">
        <v>158.52000000000001</v>
      </c>
      <c r="E7" s="36">
        <v>373.11</v>
      </c>
      <c r="F7" s="36">
        <v>300</v>
      </c>
      <c r="G7" s="36">
        <v>300</v>
      </c>
      <c r="H7" s="36">
        <v>300</v>
      </c>
      <c r="I7" s="36">
        <v>300</v>
      </c>
      <c r="J7" s="36">
        <v>300</v>
      </c>
      <c r="K7" s="37">
        <v>300</v>
      </c>
    </row>
    <row r="8" spans="1:11" x14ac:dyDescent="0.3">
      <c r="A8" s="223"/>
      <c r="B8" s="35" t="s">
        <v>58</v>
      </c>
      <c r="C8" s="35" t="s">
        <v>59</v>
      </c>
      <c r="D8" s="36">
        <v>4513.51</v>
      </c>
      <c r="E8" s="36">
        <v>4048.81</v>
      </c>
      <c r="F8" s="36">
        <v>5050</v>
      </c>
      <c r="G8" s="60">
        <v>9000</v>
      </c>
      <c r="H8" s="36">
        <v>9000</v>
      </c>
      <c r="I8" s="36">
        <v>9000</v>
      </c>
      <c r="J8" s="36">
        <v>9000</v>
      </c>
      <c r="K8" s="37">
        <v>9000</v>
      </c>
    </row>
    <row r="9" spans="1:11" x14ac:dyDescent="0.3">
      <c r="A9" s="223"/>
      <c r="B9" s="35" t="s">
        <v>60</v>
      </c>
      <c r="C9" s="35" t="s">
        <v>61</v>
      </c>
      <c r="D9" s="36">
        <v>8663.43</v>
      </c>
      <c r="E9" s="36">
        <v>3825.99</v>
      </c>
      <c r="F9" s="36">
        <v>3455</v>
      </c>
      <c r="G9" s="60">
        <v>5455</v>
      </c>
      <c r="H9" s="36">
        <v>4000</v>
      </c>
      <c r="I9" s="36">
        <v>3500</v>
      </c>
      <c r="J9" s="36">
        <v>3500</v>
      </c>
      <c r="K9" s="37">
        <v>3500</v>
      </c>
    </row>
    <row r="10" spans="1:11" x14ac:dyDescent="0.3">
      <c r="A10" s="223"/>
      <c r="B10" s="35" t="s">
        <v>62</v>
      </c>
      <c r="C10" s="35" t="s">
        <v>63</v>
      </c>
      <c r="D10" s="36">
        <v>1264.8300000000002</v>
      </c>
      <c r="E10" s="36">
        <v>1642.1</v>
      </c>
      <c r="F10" s="36">
        <v>1780</v>
      </c>
      <c r="G10" s="36">
        <v>1780</v>
      </c>
      <c r="H10" s="36">
        <v>1700</v>
      </c>
      <c r="I10" s="36">
        <v>2000</v>
      </c>
      <c r="J10" s="36">
        <v>2000</v>
      </c>
      <c r="K10" s="37">
        <v>2000</v>
      </c>
    </row>
    <row r="11" spans="1:11" x14ac:dyDescent="0.3">
      <c r="A11" s="223"/>
      <c r="B11" s="35" t="s">
        <v>65</v>
      </c>
      <c r="C11" s="35" t="s">
        <v>66</v>
      </c>
      <c r="D11" s="36">
        <v>2865.7700000000004</v>
      </c>
      <c r="E11" s="36">
        <v>177.99</v>
      </c>
      <c r="F11" s="36">
        <v>200</v>
      </c>
      <c r="G11" s="36">
        <v>200</v>
      </c>
      <c r="H11" s="36">
        <v>200</v>
      </c>
      <c r="I11" s="36">
        <v>200</v>
      </c>
      <c r="J11" s="36">
        <v>200</v>
      </c>
      <c r="K11" s="37">
        <v>200</v>
      </c>
    </row>
    <row r="12" spans="1:11" x14ac:dyDescent="0.3">
      <c r="A12" s="223"/>
      <c r="B12" s="35" t="s">
        <v>67</v>
      </c>
      <c r="C12" s="35" t="s">
        <v>68</v>
      </c>
      <c r="D12" s="36">
        <v>4480.05</v>
      </c>
      <c r="E12" s="36">
        <v>12600.21</v>
      </c>
      <c r="F12" s="36">
        <v>11530</v>
      </c>
      <c r="G12" s="36">
        <v>11530</v>
      </c>
      <c r="H12" s="36">
        <v>10000</v>
      </c>
      <c r="I12" s="36">
        <v>11530</v>
      </c>
      <c r="J12" s="36">
        <v>11530</v>
      </c>
      <c r="K12" s="37">
        <v>11530</v>
      </c>
    </row>
    <row r="13" spans="1:11" x14ac:dyDescent="0.3">
      <c r="A13" s="223"/>
      <c r="B13" s="35" t="s">
        <v>69</v>
      </c>
      <c r="C13" s="35" t="s">
        <v>70</v>
      </c>
      <c r="D13" s="36">
        <v>247.07</v>
      </c>
      <c r="E13" s="36">
        <v>916.78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7">
        <v>0</v>
      </c>
    </row>
    <row r="14" spans="1:11" x14ac:dyDescent="0.3">
      <c r="A14" s="223"/>
      <c r="B14" s="35" t="s">
        <v>71</v>
      </c>
      <c r="C14" s="35" t="s">
        <v>72</v>
      </c>
      <c r="D14" s="36"/>
      <c r="E14" s="36">
        <v>0</v>
      </c>
      <c r="F14" s="36">
        <v>7771.74</v>
      </c>
      <c r="G14" s="36">
        <v>7771.74</v>
      </c>
      <c r="H14" s="36">
        <v>7754.84</v>
      </c>
      <c r="I14" s="36">
        <v>100000</v>
      </c>
      <c r="J14" s="36">
        <v>0</v>
      </c>
      <c r="K14" s="37">
        <v>0</v>
      </c>
    </row>
    <row r="15" spans="1:11" x14ac:dyDescent="0.3">
      <c r="A15" s="223"/>
      <c r="B15" s="38"/>
      <c r="C15" s="38"/>
      <c r="D15" s="39">
        <f t="shared" ref="D15:K15" si="0">SUM(D5:D14)</f>
        <v>49152.850000000013</v>
      </c>
      <c r="E15" s="39">
        <f t="shared" si="0"/>
        <v>76681.959999999992</v>
      </c>
      <c r="F15" s="39">
        <f t="shared" si="0"/>
        <v>73486.740000000005</v>
      </c>
      <c r="G15" s="39">
        <f>SUM(G5:G14)</f>
        <v>79436.740000000005</v>
      </c>
      <c r="H15" s="39">
        <f t="shared" si="0"/>
        <v>75954.84</v>
      </c>
      <c r="I15" s="39">
        <f t="shared" si="0"/>
        <v>177340</v>
      </c>
      <c r="J15" s="39">
        <f t="shared" si="0"/>
        <v>77340</v>
      </c>
      <c r="K15" s="39">
        <f t="shared" si="0"/>
        <v>77340</v>
      </c>
    </row>
    <row r="16" spans="1:11" ht="15" thickBot="1" x14ac:dyDescent="0.35">
      <c r="A16" s="218" t="s">
        <v>73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spans="1:11" x14ac:dyDescent="0.3">
      <c r="A17" s="222" t="s">
        <v>74</v>
      </c>
      <c r="B17" s="32" t="s">
        <v>53</v>
      </c>
      <c r="C17" s="32" t="s">
        <v>54</v>
      </c>
      <c r="D17" s="33">
        <v>1570.5</v>
      </c>
      <c r="E17" s="33">
        <v>1467.78</v>
      </c>
      <c r="F17" s="33">
        <v>1400</v>
      </c>
      <c r="G17" s="33">
        <v>1400</v>
      </c>
      <c r="H17" s="33">
        <v>900</v>
      </c>
      <c r="I17" s="33">
        <v>1836</v>
      </c>
      <c r="J17" s="33">
        <v>1836</v>
      </c>
      <c r="K17" s="34">
        <v>1836</v>
      </c>
    </row>
    <row r="18" spans="1:11" x14ac:dyDescent="0.3">
      <c r="A18" s="223"/>
      <c r="B18" s="35" t="s">
        <v>75</v>
      </c>
      <c r="C18" s="35" t="s">
        <v>76</v>
      </c>
      <c r="D18" s="36">
        <v>543.9</v>
      </c>
      <c r="E18" s="36">
        <v>661.67</v>
      </c>
      <c r="F18" s="36">
        <v>516</v>
      </c>
      <c r="G18" s="36">
        <v>516</v>
      </c>
      <c r="H18" s="36">
        <v>314.55</v>
      </c>
      <c r="I18" s="36">
        <v>642</v>
      </c>
      <c r="J18" s="36">
        <v>642</v>
      </c>
      <c r="K18" s="37">
        <v>642</v>
      </c>
    </row>
    <row r="19" spans="1:11" x14ac:dyDescent="0.3">
      <c r="A19" s="223"/>
      <c r="B19" s="35" t="s">
        <v>56</v>
      </c>
      <c r="C19" s="35" t="s">
        <v>57</v>
      </c>
      <c r="D19" s="36">
        <v>0</v>
      </c>
      <c r="E19" s="36">
        <v>171.02</v>
      </c>
      <c r="F19" s="36">
        <v>0</v>
      </c>
      <c r="G19" s="36">
        <v>0</v>
      </c>
      <c r="H19" s="36">
        <v>100</v>
      </c>
      <c r="I19" s="36">
        <v>100</v>
      </c>
      <c r="J19" s="36">
        <v>100</v>
      </c>
      <c r="K19" s="37">
        <v>100</v>
      </c>
    </row>
    <row r="20" spans="1:11" x14ac:dyDescent="0.3">
      <c r="A20" s="223"/>
      <c r="B20" s="35" t="s">
        <v>60</v>
      </c>
      <c r="C20" s="35" t="s">
        <v>61</v>
      </c>
      <c r="D20" s="36">
        <v>24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7">
        <v>0</v>
      </c>
    </row>
    <row r="21" spans="1:11" x14ac:dyDescent="0.3">
      <c r="A21" s="223"/>
      <c r="B21" s="35" t="s">
        <v>67</v>
      </c>
      <c r="C21" s="36" t="s">
        <v>68</v>
      </c>
      <c r="D21" s="36">
        <v>460.82</v>
      </c>
      <c r="E21" s="36">
        <v>509.55</v>
      </c>
      <c r="F21" s="36">
        <v>490</v>
      </c>
      <c r="G21" s="36">
        <v>490</v>
      </c>
      <c r="H21" s="36">
        <v>500</v>
      </c>
      <c r="I21" s="36">
        <v>500</v>
      </c>
      <c r="J21" s="36">
        <v>500</v>
      </c>
      <c r="K21" s="37">
        <v>500</v>
      </c>
    </row>
    <row r="22" spans="1:11" x14ac:dyDescent="0.3">
      <c r="A22" s="223"/>
      <c r="B22" s="35" t="s">
        <v>69</v>
      </c>
      <c r="C22" s="36" t="s">
        <v>70</v>
      </c>
      <c r="D22" s="36">
        <v>1664.65</v>
      </c>
      <c r="E22" s="36">
        <v>6133.86</v>
      </c>
      <c r="F22" s="36">
        <v>4200</v>
      </c>
      <c r="G22" s="36">
        <v>4200</v>
      </c>
      <c r="H22" s="36">
        <v>4000</v>
      </c>
      <c r="I22" s="36">
        <v>4000</v>
      </c>
      <c r="J22" s="36">
        <v>4000</v>
      </c>
      <c r="K22" s="37">
        <v>4000</v>
      </c>
    </row>
    <row r="23" spans="1:11" x14ac:dyDescent="0.3">
      <c r="A23" s="223"/>
      <c r="B23" s="38"/>
      <c r="C23" s="39"/>
      <c r="D23" s="39">
        <f t="shared" ref="D23:K23" si="1">SUM(D17:D22)</f>
        <v>4263.8700000000008</v>
      </c>
      <c r="E23" s="39">
        <f t="shared" si="1"/>
        <v>8943.8799999999992</v>
      </c>
      <c r="F23" s="39">
        <f t="shared" si="1"/>
        <v>6606</v>
      </c>
      <c r="G23" s="39">
        <f t="shared" si="1"/>
        <v>6606</v>
      </c>
      <c r="H23" s="39">
        <f t="shared" si="1"/>
        <v>5814.55</v>
      </c>
      <c r="I23" s="39">
        <f t="shared" si="1"/>
        <v>7078</v>
      </c>
      <c r="J23" s="39">
        <f t="shared" si="1"/>
        <v>7078</v>
      </c>
      <c r="K23" s="39">
        <f t="shared" si="1"/>
        <v>7078</v>
      </c>
    </row>
    <row r="24" spans="1:11" ht="15" thickBot="1" x14ac:dyDescent="0.35">
      <c r="A24" s="218" t="s">
        <v>77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20"/>
    </row>
    <row r="25" spans="1:11" x14ac:dyDescent="0.3">
      <c r="A25" s="222" t="s">
        <v>78</v>
      </c>
      <c r="B25" s="32" t="s">
        <v>53</v>
      </c>
      <c r="C25" s="32" t="s">
        <v>54</v>
      </c>
      <c r="D25" s="33">
        <v>818.34</v>
      </c>
      <c r="E25" s="33">
        <v>736.4</v>
      </c>
      <c r="F25" s="33">
        <v>760</v>
      </c>
      <c r="G25" s="33">
        <v>760</v>
      </c>
      <c r="H25" s="33">
        <v>737.5</v>
      </c>
      <c r="I25" s="33">
        <v>738</v>
      </c>
      <c r="J25" s="33">
        <v>738</v>
      </c>
      <c r="K25" s="33">
        <v>738</v>
      </c>
    </row>
    <row r="26" spans="1:11" x14ac:dyDescent="0.3">
      <c r="A26" s="223"/>
      <c r="B26" s="35" t="s">
        <v>75</v>
      </c>
      <c r="C26" s="35" t="s">
        <v>55</v>
      </c>
      <c r="D26" s="36">
        <v>152.01</v>
      </c>
      <c r="E26" s="36">
        <v>257.35000000000002</v>
      </c>
      <c r="F26" s="36">
        <v>291</v>
      </c>
      <c r="G26" s="36">
        <v>291</v>
      </c>
      <c r="H26" s="36">
        <v>257.85000000000002</v>
      </c>
      <c r="I26" s="36">
        <v>257</v>
      </c>
      <c r="J26" s="36">
        <v>257</v>
      </c>
      <c r="K26" s="36">
        <v>257</v>
      </c>
    </row>
    <row r="27" spans="1:11" x14ac:dyDescent="0.3">
      <c r="A27" s="223"/>
      <c r="B27" s="35" t="s">
        <v>56</v>
      </c>
      <c r="C27" s="35" t="s">
        <v>57</v>
      </c>
      <c r="D27" s="36">
        <v>22</v>
      </c>
      <c r="E27" s="36">
        <v>22.95</v>
      </c>
      <c r="F27" s="36">
        <v>33</v>
      </c>
      <c r="G27" s="36">
        <v>33</v>
      </c>
      <c r="H27" s="36">
        <v>33</v>
      </c>
      <c r="I27" s="36">
        <v>33</v>
      </c>
      <c r="J27" s="36">
        <v>33</v>
      </c>
      <c r="K27" s="36">
        <v>33</v>
      </c>
    </row>
    <row r="28" spans="1:11" x14ac:dyDescent="0.3">
      <c r="A28" s="223"/>
      <c r="B28" s="35" t="s">
        <v>58</v>
      </c>
      <c r="C28" s="36" t="s">
        <v>59</v>
      </c>
      <c r="D28" s="36">
        <v>0</v>
      </c>
      <c r="E28" s="36">
        <v>0</v>
      </c>
      <c r="F28" s="36">
        <v>100</v>
      </c>
      <c r="G28" s="36">
        <v>100</v>
      </c>
      <c r="H28" s="36">
        <v>200</v>
      </c>
      <c r="I28" s="36">
        <v>200</v>
      </c>
      <c r="J28" s="36">
        <v>200</v>
      </c>
      <c r="K28" s="36">
        <v>200</v>
      </c>
    </row>
    <row r="29" spans="1:11" x14ac:dyDescent="0.3">
      <c r="A29" s="223"/>
      <c r="B29" s="35" t="s">
        <v>60</v>
      </c>
      <c r="C29" s="36" t="s">
        <v>61</v>
      </c>
      <c r="D29" s="36">
        <v>250</v>
      </c>
      <c r="E29" s="36">
        <v>464.32</v>
      </c>
      <c r="F29" s="36">
        <v>250</v>
      </c>
      <c r="G29" s="36">
        <v>250</v>
      </c>
      <c r="H29" s="36">
        <v>297.95</v>
      </c>
      <c r="I29" s="36">
        <v>298</v>
      </c>
      <c r="J29" s="36">
        <v>298</v>
      </c>
      <c r="K29" s="36">
        <v>298</v>
      </c>
    </row>
    <row r="30" spans="1:11" x14ac:dyDescent="0.3">
      <c r="A30" s="223"/>
      <c r="B30" s="35" t="s">
        <v>79</v>
      </c>
      <c r="C30" s="36" t="s">
        <v>80</v>
      </c>
      <c r="D30" s="36">
        <v>249.3</v>
      </c>
      <c r="E30" s="36">
        <v>0</v>
      </c>
      <c r="F30" s="36">
        <v>250</v>
      </c>
      <c r="G30" s="36">
        <v>250</v>
      </c>
      <c r="H30" s="36">
        <v>100</v>
      </c>
      <c r="I30" s="36">
        <v>100</v>
      </c>
      <c r="J30" s="36">
        <v>100</v>
      </c>
      <c r="K30" s="36">
        <v>100</v>
      </c>
    </row>
    <row r="31" spans="1:11" x14ac:dyDescent="0.3">
      <c r="A31" s="223"/>
      <c r="B31" s="35" t="s">
        <v>67</v>
      </c>
      <c r="C31" s="36" t="s">
        <v>68</v>
      </c>
      <c r="D31" s="36">
        <v>99</v>
      </c>
      <c r="E31" s="36">
        <v>309.38</v>
      </c>
      <c r="F31" s="36">
        <v>166</v>
      </c>
      <c r="G31" s="36">
        <v>166</v>
      </c>
      <c r="H31" s="36">
        <v>166</v>
      </c>
      <c r="I31" s="36">
        <v>166</v>
      </c>
      <c r="J31" s="36">
        <v>166</v>
      </c>
      <c r="K31" s="36">
        <v>166</v>
      </c>
    </row>
    <row r="32" spans="1:11" x14ac:dyDescent="0.3">
      <c r="A32" s="223"/>
      <c r="B32" s="38"/>
      <c r="C32" s="39"/>
      <c r="D32" s="39">
        <f t="shared" ref="D32:K32" si="2">SUM(D25:D31)</f>
        <v>1590.6499999999999</v>
      </c>
      <c r="E32" s="39">
        <f t="shared" si="2"/>
        <v>1790.4</v>
      </c>
      <c r="F32" s="39">
        <f t="shared" si="2"/>
        <v>1850</v>
      </c>
      <c r="G32" s="39">
        <f t="shared" si="2"/>
        <v>1850</v>
      </c>
      <c r="H32" s="39">
        <f t="shared" si="2"/>
        <v>1792.3</v>
      </c>
      <c r="I32" s="39">
        <f t="shared" si="2"/>
        <v>1792</v>
      </c>
      <c r="J32" s="39">
        <f t="shared" si="2"/>
        <v>1792</v>
      </c>
      <c r="K32" s="39">
        <f t="shared" si="2"/>
        <v>1792</v>
      </c>
    </row>
    <row r="33" spans="1:11" ht="15" thickBot="1" x14ac:dyDescent="0.35">
      <c r="A33" s="218" t="s">
        <v>81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x14ac:dyDescent="0.3">
      <c r="A34" s="222" t="s">
        <v>82</v>
      </c>
      <c r="B34" s="32" t="s">
        <v>83</v>
      </c>
      <c r="C34" s="33" t="s">
        <v>76</v>
      </c>
      <c r="D34" s="33">
        <v>0</v>
      </c>
      <c r="E34" s="33">
        <v>6.72</v>
      </c>
      <c r="F34" s="33">
        <v>0</v>
      </c>
      <c r="G34" s="33">
        <v>0</v>
      </c>
      <c r="H34" s="33">
        <v>144.96</v>
      </c>
      <c r="I34" s="33">
        <v>0</v>
      </c>
      <c r="J34" s="33">
        <v>0</v>
      </c>
      <c r="K34" s="34">
        <v>0</v>
      </c>
    </row>
    <row r="35" spans="1:11" x14ac:dyDescent="0.3">
      <c r="A35" s="223"/>
      <c r="B35" s="35" t="s">
        <v>56</v>
      </c>
      <c r="C35" s="36" t="s">
        <v>57</v>
      </c>
      <c r="D35" s="36">
        <v>21.45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7">
        <v>0</v>
      </c>
    </row>
    <row r="36" spans="1:11" x14ac:dyDescent="0.3">
      <c r="A36" s="223"/>
      <c r="B36" s="35" t="s">
        <v>58</v>
      </c>
      <c r="C36" s="36" t="s">
        <v>59</v>
      </c>
      <c r="D36" s="36">
        <v>2</v>
      </c>
      <c r="E36" s="36">
        <v>0</v>
      </c>
      <c r="F36" s="36">
        <v>0</v>
      </c>
      <c r="G36" s="36">
        <v>0</v>
      </c>
      <c r="H36" s="36">
        <v>19.2</v>
      </c>
      <c r="I36" s="36">
        <v>0</v>
      </c>
      <c r="J36" s="36">
        <v>0</v>
      </c>
      <c r="K36" s="37">
        <v>0</v>
      </c>
    </row>
    <row r="37" spans="1:11" x14ac:dyDescent="0.3">
      <c r="A37" s="223"/>
      <c r="B37" s="35" t="s">
        <v>60</v>
      </c>
      <c r="C37" s="36" t="s">
        <v>61</v>
      </c>
      <c r="D37" s="36">
        <v>239.5</v>
      </c>
      <c r="E37" s="36">
        <v>0</v>
      </c>
      <c r="F37" s="36">
        <v>0</v>
      </c>
      <c r="G37" s="36">
        <v>0</v>
      </c>
      <c r="H37" s="36">
        <v>10</v>
      </c>
      <c r="I37" s="36">
        <v>0</v>
      </c>
      <c r="J37" s="36">
        <v>0</v>
      </c>
      <c r="K37" s="37">
        <v>0</v>
      </c>
    </row>
    <row r="38" spans="1:11" x14ac:dyDescent="0.3">
      <c r="A38" s="223"/>
      <c r="B38" s="35" t="s">
        <v>62</v>
      </c>
      <c r="C38" s="36" t="s">
        <v>63</v>
      </c>
      <c r="D38" s="36">
        <v>252.8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7">
        <v>0</v>
      </c>
    </row>
    <row r="39" spans="1:11" x14ac:dyDescent="0.3">
      <c r="A39" s="223"/>
      <c r="B39" s="35" t="s">
        <v>67</v>
      </c>
      <c r="C39" s="36" t="s">
        <v>68</v>
      </c>
      <c r="D39" s="36">
        <v>1061.69</v>
      </c>
      <c r="E39" s="36">
        <v>847.28</v>
      </c>
      <c r="F39" s="36">
        <v>0</v>
      </c>
      <c r="G39" s="36">
        <v>0</v>
      </c>
      <c r="H39" s="36">
        <v>692.48</v>
      </c>
      <c r="I39" s="36">
        <v>0</v>
      </c>
      <c r="J39" s="36">
        <v>0</v>
      </c>
      <c r="K39" s="37">
        <v>0</v>
      </c>
    </row>
    <row r="40" spans="1:11" x14ac:dyDescent="0.3">
      <c r="A40" s="223"/>
      <c r="B40" s="38"/>
      <c r="C40" s="39"/>
      <c r="D40" s="39">
        <f t="shared" ref="D40:K40" si="3">SUM(D34:D39)</f>
        <v>1577.44</v>
      </c>
      <c r="E40" s="39">
        <f t="shared" si="3"/>
        <v>854</v>
      </c>
      <c r="F40" s="39">
        <f t="shared" si="3"/>
        <v>0</v>
      </c>
      <c r="G40" s="39">
        <f t="shared" si="3"/>
        <v>0</v>
      </c>
      <c r="H40" s="39">
        <f t="shared" si="3"/>
        <v>866.64</v>
      </c>
      <c r="I40" s="39">
        <f t="shared" si="3"/>
        <v>0</v>
      </c>
      <c r="J40" s="39">
        <f t="shared" si="3"/>
        <v>0</v>
      </c>
      <c r="K40" s="39">
        <f t="shared" si="3"/>
        <v>0</v>
      </c>
    </row>
    <row r="41" spans="1:11" ht="15" thickBot="1" x14ac:dyDescent="0.35">
      <c r="A41" s="218" t="s">
        <v>84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20"/>
    </row>
    <row r="42" spans="1:11" x14ac:dyDescent="0.3">
      <c r="A42" s="222" t="s">
        <v>85</v>
      </c>
      <c r="B42" s="32" t="s">
        <v>56</v>
      </c>
      <c r="C42" s="35" t="s">
        <v>64</v>
      </c>
      <c r="D42" s="33">
        <v>76.47</v>
      </c>
      <c r="E42" s="33">
        <v>18.54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4">
        <v>0</v>
      </c>
    </row>
    <row r="43" spans="1:11" x14ac:dyDescent="0.3">
      <c r="A43" s="223"/>
      <c r="B43" s="35" t="s">
        <v>58</v>
      </c>
      <c r="C43" s="36" t="s">
        <v>59</v>
      </c>
      <c r="D43" s="36">
        <v>451</v>
      </c>
      <c r="E43" s="36">
        <v>440</v>
      </c>
      <c r="F43" s="36">
        <v>230</v>
      </c>
      <c r="G43" s="36">
        <v>230</v>
      </c>
      <c r="H43" s="36">
        <v>300</v>
      </c>
      <c r="I43" s="36">
        <v>300</v>
      </c>
      <c r="J43" s="36">
        <v>300</v>
      </c>
      <c r="K43" s="37">
        <v>300</v>
      </c>
    </row>
    <row r="44" spans="1:11" x14ac:dyDescent="0.3">
      <c r="A44" s="223"/>
      <c r="B44" s="35" t="s">
        <v>60</v>
      </c>
      <c r="C44" s="36" t="s">
        <v>61</v>
      </c>
      <c r="D44" s="36">
        <v>351.43</v>
      </c>
      <c r="E44" s="36">
        <v>616.94000000000005</v>
      </c>
      <c r="F44" s="36">
        <v>950</v>
      </c>
      <c r="G44" s="36">
        <v>950</v>
      </c>
      <c r="H44" s="36">
        <v>500</v>
      </c>
      <c r="I44" s="36">
        <v>800</v>
      </c>
      <c r="J44" s="36">
        <v>800</v>
      </c>
      <c r="K44" s="37">
        <v>800</v>
      </c>
    </row>
    <row r="45" spans="1:11" x14ac:dyDescent="0.3">
      <c r="A45" s="223"/>
      <c r="B45" s="35" t="s">
        <v>62</v>
      </c>
      <c r="C45" s="36" t="s">
        <v>63</v>
      </c>
      <c r="D45" s="36">
        <v>341.16</v>
      </c>
      <c r="E45" s="36">
        <v>101.61</v>
      </c>
      <c r="F45" s="36">
        <v>750</v>
      </c>
      <c r="G45" s="36">
        <v>750</v>
      </c>
      <c r="H45" s="36">
        <v>300</v>
      </c>
      <c r="I45" s="36">
        <v>736</v>
      </c>
      <c r="J45" s="36">
        <v>736</v>
      </c>
      <c r="K45" s="37">
        <v>736</v>
      </c>
    </row>
    <row r="46" spans="1:11" x14ac:dyDescent="0.3">
      <c r="A46" s="223"/>
      <c r="B46" s="35" t="s">
        <v>67</v>
      </c>
      <c r="C46" s="36" t="s">
        <v>68</v>
      </c>
      <c r="D46" s="36">
        <v>91.08</v>
      </c>
      <c r="E46" s="36">
        <v>563.20000000000005</v>
      </c>
      <c r="F46" s="36">
        <v>566</v>
      </c>
      <c r="G46" s="36">
        <v>566</v>
      </c>
      <c r="H46" s="36">
        <v>450</v>
      </c>
      <c r="I46" s="36">
        <v>566</v>
      </c>
      <c r="J46" s="36">
        <v>566</v>
      </c>
      <c r="K46" s="37">
        <v>566</v>
      </c>
    </row>
    <row r="47" spans="1:11" x14ac:dyDescent="0.3">
      <c r="A47" s="223"/>
      <c r="B47" s="35" t="s">
        <v>86</v>
      </c>
      <c r="C47" s="36" t="s">
        <v>87</v>
      </c>
      <c r="D47" s="36">
        <v>0</v>
      </c>
      <c r="E47" s="36">
        <v>0</v>
      </c>
      <c r="F47" s="36">
        <v>1000</v>
      </c>
      <c r="G47" s="36">
        <v>1000</v>
      </c>
      <c r="H47" s="36">
        <v>0</v>
      </c>
      <c r="I47" s="36">
        <v>0</v>
      </c>
      <c r="J47" s="36">
        <v>0</v>
      </c>
      <c r="K47" s="37">
        <v>0</v>
      </c>
    </row>
    <row r="48" spans="1:11" x14ac:dyDescent="0.3">
      <c r="A48" s="223"/>
      <c r="B48" s="38"/>
      <c r="C48" s="39"/>
      <c r="D48" s="39">
        <f t="shared" ref="D48:K48" si="4">SUM(D42:D47)</f>
        <v>1311.14</v>
      </c>
      <c r="E48" s="39">
        <f t="shared" si="4"/>
        <v>1740.29</v>
      </c>
      <c r="F48" s="39">
        <f t="shared" si="4"/>
        <v>3496</v>
      </c>
      <c r="G48" s="39">
        <f t="shared" si="4"/>
        <v>3496</v>
      </c>
      <c r="H48" s="39">
        <f t="shared" si="4"/>
        <v>1550</v>
      </c>
      <c r="I48" s="39">
        <f t="shared" si="4"/>
        <v>2402</v>
      </c>
      <c r="J48" s="39">
        <f t="shared" si="4"/>
        <v>2402</v>
      </c>
      <c r="K48" s="39">
        <f t="shared" si="4"/>
        <v>2402</v>
      </c>
    </row>
    <row r="49" spans="1:11" ht="15" thickBot="1" x14ac:dyDescent="0.35">
      <c r="A49" s="218" t="s">
        <v>88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x14ac:dyDescent="0.3">
      <c r="A50" s="222" t="s">
        <v>89</v>
      </c>
      <c r="B50" s="32" t="s">
        <v>53</v>
      </c>
      <c r="C50" s="33" t="s">
        <v>54</v>
      </c>
      <c r="D50" s="33">
        <v>3767.29</v>
      </c>
      <c r="E50" s="33">
        <v>218.9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4">
        <v>0</v>
      </c>
    </row>
    <row r="51" spans="1:11" x14ac:dyDescent="0.3">
      <c r="A51" s="223"/>
      <c r="B51" s="35" t="s">
        <v>75</v>
      </c>
      <c r="C51" s="36" t="s">
        <v>76</v>
      </c>
      <c r="D51" s="36">
        <v>745.72</v>
      </c>
      <c r="E51" s="36">
        <v>135.15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7">
        <v>0</v>
      </c>
    </row>
    <row r="52" spans="1:11" x14ac:dyDescent="0.3">
      <c r="A52" s="223"/>
      <c r="B52" s="35" t="s">
        <v>60</v>
      </c>
      <c r="C52" s="36" t="s">
        <v>61</v>
      </c>
      <c r="D52" s="36">
        <v>1792.18</v>
      </c>
      <c r="E52" s="36">
        <v>1473.54</v>
      </c>
      <c r="F52" s="36">
        <v>100</v>
      </c>
      <c r="G52" s="36">
        <v>100</v>
      </c>
      <c r="H52" s="36">
        <v>1100</v>
      </c>
      <c r="I52" s="36">
        <v>100</v>
      </c>
      <c r="J52" s="36">
        <v>100</v>
      </c>
      <c r="K52" s="37">
        <v>100</v>
      </c>
    </row>
    <row r="53" spans="1:11" x14ac:dyDescent="0.3">
      <c r="A53" s="223"/>
      <c r="B53" s="35" t="s">
        <v>67</v>
      </c>
      <c r="C53" s="36" t="s">
        <v>68</v>
      </c>
      <c r="D53" s="36">
        <v>139.75</v>
      </c>
      <c r="E53" s="36">
        <v>459.77</v>
      </c>
      <c r="F53" s="36">
        <v>100</v>
      </c>
      <c r="G53" s="36">
        <v>100</v>
      </c>
      <c r="H53" s="36">
        <v>200</v>
      </c>
      <c r="I53" s="36">
        <v>100</v>
      </c>
      <c r="J53" s="36">
        <v>100</v>
      </c>
      <c r="K53" s="37">
        <v>100</v>
      </c>
    </row>
    <row r="54" spans="1:11" x14ac:dyDescent="0.3">
      <c r="A54" s="223"/>
      <c r="B54" s="38"/>
      <c r="C54" s="39"/>
      <c r="D54" s="39">
        <f t="shared" ref="D54:K54" si="5">SUM(D50:D53)</f>
        <v>6444.9400000000005</v>
      </c>
      <c r="E54" s="39">
        <f t="shared" si="5"/>
        <v>2287.3599999999997</v>
      </c>
      <c r="F54" s="39">
        <f t="shared" si="5"/>
        <v>200</v>
      </c>
      <c r="G54" s="39">
        <f t="shared" si="5"/>
        <v>200</v>
      </c>
      <c r="H54" s="39">
        <f t="shared" si="5"/>
        <v>1300</v>
      </c>
      <c r="I54" s="39">
        <f t="shared" si="5"/>
        <v>200</v>
      </c>
      <c r="J54" s="39">
        <f t="shared" si="5"/>
        <v>200</v>
      </c>
      <c r="K54" s="39">
        <f t="shared" si="5"/>
        <v>200</v>
      </c>
    </row>
    <row r="55" spans="1:11" ht="15" thickBot="1" x14ac:dyDescent="0.35">
      <c r="A55" s="218" t="s">
        <v>90</v>
      </c>
      <c r="B55" s="219"/>
      <c r="C55" s="219"/>
      <c r="D55" s="219"/>
      <c r="E55" s="219"/>
      <c r="F55" s="219"/>
      <c r="G55" s="219"/>
      <c r="H55" s="219"/>
      <c r="I55" s="219"/>
      <c r="J55" s="219"/>
      <c r="K55" s="220"/>
    </row>
    <row r="56" spans="1:11" x14ac:dyDescent="0.3">
      <c r="A56" s="222" t="s">
        <v>91</v>
      </c>
      <c r="B56" s="32" t="s">
        <v>60</v>
      </c>
      <c r="C56" s="33" t="s">
        <v>61</v>
      </c>
      <c r="D56" s="33">
        <v>706.83</v>
      </c>
      <c r="E56" s="33">
        <v>354.91</v>
      </c>
      <c r="F56" s="33">
        <v>1000</v>
      </c>
      <c r="G56" s="33">
        <v>1000</v>
      </c>
      <c r="H56" s="33">
        <v>1000</v>
      </c>
      <c r="I56" s="33">
        <v>1000</v>
      </c>
      <c r="J56" s="33">
        <v>1000</v>
      </c>
      <c r="K56" s="34">
        <v>1000</v>
      </c>
    </row>
    <row r="57" spans="1:11" x14ac:dyDescent="0.3">
      <c r="A57" s="223"/>
      <c r="B57" s="35" t="s">
        <v>62</v>
      </c>
      <c r="C57" s="36" t="s">
        <v>63</v>
      </c>
      <c r="D57" s="36">
        <v>0</v>
      </c>
      <c r="E57" s="36">
        <v>104.06</v>
      </c>
      <c r="F57" s="36">
        <v>150</v>
      </c>
      <c r="G57" s="36">
        <v>150</v>
      </c>
      <c r="H57" s="36">
        <v>200</v>
      </c>
      <c r="I57" s="36">
        <v>100</v>
      </c>
      <c r="J57" s="36">
        <v>100</v>
      </c>
      <c r="K57" s="37">
        <v>100</v>
      </c>
    </row>
    <row r="58" spans="1:11" x14ac:dyDescent="0.3">
      <c r="A58" s="223"/>
      <c r="B58" s="35" t="s">
        <v>65</v>
      </c>
      <c r="C58" s="36" t="s">
        <v>66</v>
      </c>
      <c r="D58" s="36">
        <v>2264.1799999999998</v>
      </c>
      <c r="E58" s="36">
        <v>1439.32</v>
      </c>
      <c r="F58" s="36">
        <v>5300</v>
      </c>
      <c r="G58" s="36">
        <v>5300</v>
      </c>
      <c r="H58" s="36">
        <v>5200</v>
      </c>
      <c r="I58" s="36">
        <v>5000</v>
      </c>
      <c r="J58" s="36">
        <v>5000</v>
      </c>
      <c r="K58" s="37">
        <v>5000</v>
      </c>
    </row>
    <row r="59" spans="1:11" x14ac:dyDescent="0.3">
      <c r="A59" s="223"/>
      <c r="B59" s="35" t="s">
        <v>67</v>
      </c>
      <c r="C59" s="36" t="s">
        <v>68</v>
      </c>
      <c r="D59" s="36">
        <v>2211.6999999999998</v>
      </c>
      <c r="E59" s="36">
        <v>4263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7">
        <v>0</v>
      </c>
    </row>
    <row r="60" spans="1:11" x14ac:dyDescent="0.3">
      <c r="A60" s="223"/>
      <c r="B60" s="35"/>
      <c r="C60" s="36"/>
      <c r="D60" s="39">
        <f t="shared" ref="D60:K60" si="6">SUM(D56:D59)</f>
        <v>5182.7099999999991</v>
      </c>
      <c r="E60" s="39">
        <f t="shared" si="6"/>
        <v>6161.29</v>
      </c>
      <c r="F60" s="39">
        <f t="shared" si="6"/>
        <v>6450</v>
      </c>
      <c r="G60" s="39">
        <f t="shared" si="6"/>
        <v>6450</v>
      </c>
      <c r="H60" s="39">
        <f t="shared" si="6"/>
        <v>6400</v>
      </c>
      <c r="I60" s="39">
        <f t="shared" si="6"/>
        <v>6100</v>
      </c>
      <c r="J60" s="39">
        <f t="shared" si="6"/>
        <v>6100</v>
      </c>
      <c r="K60" s="39">
        <f t="shared" si="6"/>
        <v>6100</v>
      </c>
    </row>
    <row r="61" spans="1:11" ht="15" thickBot="1" x14ac:dyDescent="0.35">
      <c r="A61" s="218" t="s">
        <v>92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20"/>
    </row>
    <row r="62" spans="1:11" x14ac:dyDescent="0.3">
      <c r="A62" s="225" t="s">
        <v>93</v>
      </c>
      <c r="B62" s="32" t="s">
        <v>58</v>
      </c>
      <c r="C62" s="33" t="s">
        <v>59</v>
      </c>
      <c r="D62" s="33">
        <v>0</v>
      </c>
      <c r="E62" s="33">
        <v>304.42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4">
        <v>0</v>
      </c>
    </row>
    <row r="63" spans="1:11" x14ac:dyDescent="0.3">
      <c r="A63" s="226"/>
      <c r="B63" s="35" t="s">
        <v>60</v>
      </c>
      <c r="C63" s="36" t="s">
        <v>61</v>
      </c>
      <c r="D63" s="36">
        <v>1954.5</v>
      </c>
      <c r="E63" s="36">
        <v>0</v>
      </c>
      <c r="F63" s="36">
        <v>1490</v>
      </c>
      <c r="G63" s="36">
        <v>1490</v>
      </c>
      <c r="H63" s="36">
        <v>1000</v>
      </c>
      <c r="I63" s="36">
        <v>1000</v>
      </c>
      <c r="J63" s="36">
        <v>1000</v>
      </c>
      <c r="K63" s="37">
        <v>1000</v>
      </c>
    </row>
    <row r="64" spans="1:11" x14ac:dyDescent="0.3">
      <c r="A64" s="226"/>
      <c r="B64" s="35" t="s">
        <v>67</v>
      </c>
      <c r="C64" s="36" t="s">
        <v>68</v>
      </c>
      <c r="D64" s="36">
        <v>17161.07</v>
      </c>
      <c r="E64" s="36">
        <v>12956.97</v>
      </c>
      <c r="F64" s="36">
        <v>16000</v>
      </c>
      <c r="G64" s="36">
        <v>16000</v>
      </c>
      <c r="H64" s="36">
        <v>14000</v>
      </c>
      <c r="I64" s="36">
        <v>16000</v>
      </c>
      <c r="J64" s="36">
        <v>16000</v>
      </c>
      <c r="K64" s="37">
        <v>16000</v>
      </c>
    </row>
    <row r="65" spans="1:11" x14ac:dyDescent="0.3">
      <c r="A65" s="226"/>
      <c r="B65" s="38"/>
      <c r="C65" s="39"/>
      <c r="D65" s="39">
        <v>19115.57</v>
      </c>
      <c r="E65" s="39">
        <v>13261.39</v>
      </c>
      <c r="F65" s="39">
        <v>17490</v>
      </c>
      <c r="G65" s="39">
        <v>17490</v>
      </c>
      <c r="H65" s="39">
        <v>15000</v>
      </c>
      <c r="I65" s="39">
        <v>17000</v>
      </c>
      <c r="J65" s="39">
        <v>17000</v>
      </c>
      <c r="K65" s="40">
        <v>17000</v>
      </c>
    </row>
    <row r="66" spans="1:11" ht="15" thickBot="1" x14ac:dyDescent="0.35">
      <c r="A66" s="221" t="s">
        <v>94</v>
      </c>
      <c r="B66" s="219"/>
      <c r="C66" s="219"/>
      <c r="D66" s="219"/>
      <c r="E66" s="219"/>
      <c r="F66" s="219"/>
      <c r="G66" s="219"/>
      <c r="H66" s="219"/>
      <c r="I66" s="219"/>
      <c r="J66" s="219"/>
      <c r="K66" s="220"/>
    </row>
    <row r="67" spans="1:11" x14ac:dyDescent="0.3">
      <c r="A67" s="229" t="s">
        <v>95</v>
      </c>
      <c r="B67" s="32" t="s">
        <v>58</v>
      </c>
      <c r="C67" s="33" t="s">
        <v>59</v>
      </c>
      <c r="D67" s="33">
        <v>261.26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4">
        <v>0</v>
      </c>
    </row>
    <row r="68" spans="1:11" x14ac:dyDescent="0.3">
      <c r="A68" s="230"/>
      <c r="B68" s="35" t="s">
        <v>67</v>
      </c>
      <c r="C68" s="36" t="s">
        <v>68</v>
      </c>
      <c r="D68" s="36">
        <v>103.61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7">
        <v>0</v>
      </c>
    </row>
    <row r="69" spans="1:11" x14ac:dyDescent="0.3">
      <c r="A69" s="230"/>
      <c r="B69" s="35" t="s">
        <v>96</v>
      </c>
      <c r="C69" s="36" t="s">
        <v>70</v>
      </c>
      <c r="D69" s="36">
        <v>1493.7</v>
      </c>
      <c r="E69" s="36">
        <v>1493.7</v>
      </c>
      <c r="F69" s="36">
        <v>1000</v>
      </c>
      <c r="G69" s="36">
        <v>1000</v>
      </c>
      <c r="H69" s="36">
        <v>0</v>
      </c>
      <c r="I69" s="36">
        <v>500</v>
      </c>
      <c r="J69" s="36">
        <v>500</v>
      </c>
      <c r="K69" s="37">
        <v>500</v>
      </c>
    </row>
    <row r="70" spans="1:11" x14ac:dyDescent="0.3">
      <c r="A70" s="230"/>
      <c r="B70" s="38"/>
      <c r="C70" s="39"/>
      <c r="D70" s="39">
        <v>1858.57</v>
      </c>
      <c r="E70" s="39">
        <v>1493.7</v>
      </c>
      <c r="F70" s="39">
        <v>1000</v>
      </c>
      <c r="G70" s="39">
        <v>1000</v>
      </c>
      <c r="H70" s="39">
        <v>0</v>
      </c>
      <c r="I70" s="39">
        <v>500</v>
      </c>
      <c r="J70" s="39">
        <v>500</v>
      </c>
      <c r="K70" s="40">
        <v>500</v>
      </c>
    </row>
    <row r="71" spans="1:11" ht="15" thickBot="1" x14ac:dyDescent="0.35">
      <c r="A71" s="221" t="s">
        <v>97</v>
      </c>
      <c r="B71" s="219"/>
      <c r="C71" s="219"/>
      <c r="D71" s="219"/>
      <c r="E71" s="219"/>
      <c r="F71" s="219"/>
      <c r="G71" s="219"/>
      <c r="H71" s="219"/>
      <c r="I71" s="219"/>
      <c r="J71" s="219"/>
      <c r="K71" s="220"/>
    </row>
    <row r="72" spans="1:11" x14ac:dyDescent="0.3">
      <c r="A72" s="229" t="s">
        <v>98</v>
      </c>
      <c r="B72" s="32" t="s">
        <v>60</v>
      </c>
      <c r="C72" s="33" t="s">
        <v>61</v>
      </c>
      <c r="D72" s="33">
        <v>14.9</v>
      </c>
      <c r="E72" s="33">
        <v>1697.01</v>
      </c>
      <c r="F72" s="33">
        <v>3500</v>
      </c>
      <c r="G72" s="61">
        <v>5500</v>
      </c>
      <c r="H72" s="33">
        <v>5000</v>
      </c>
      <c r="I72" s="33">
        <v>2000</v>
      </c>
      <c r="J72" s="33">
        <v>2000</v>
      </c>
      <c r="K72" s="34">
        <v>2000</v>
      </c>
    </row>
    <row r="73" spans="1:11" x14ac:dyDescent="0.3">
      <c r="A73" s="230"/>
      <c r="B73" s="35" t="s">
        <v>62</v>
      </c>
      <c r="C73" s="36" t="s">
        <v>63</v>
      </c>
      <c r="D73" s="36">
        <v>282.76</v>
      </c>
      <c r="E73" s="36">
        <v>1578.79</v>
      </c>
      <c r="F73" s="36">
        <v>2500</v>
      </c>
      <c r="G73" s="36">
        <v>2500</v>
      </c>
      <c r="H73" s="36">
        <v>2500</v>
      </c>
      <c r="I73" s="36">
        <v>1200</v>
      </c>
      <c r="J73" s="36">
        <v>1200</v>
      </c>
      <c r="K73" s="37">
        <v>1200</v>
      </c>
    </row>
    <row r="74" spans="1:11" x14ac:dyDescent="0.3">
      <c r="A74" s="230"/>
      <c r="B74" s="35" t="s">
        <v>67</v>
      </c>
      <c r="C74" s="36" t="s">
        <v>68</v>
      </c>
      <c r="D74" s="36">
        <v>230</v>
      </c>
      <c r="E74" s="36">
        <v>380</v>
      </c>
      <c r="F74" s="36">
        <v>2000</v>
      </c>
      <c r="G74" s="36">
        <v>2000</v>
      </c>
      <c r="H74" s="36">
        <v>1600</v>
      </c>
      <c r="I74" s="36">
        <v>1800</v>
      </c>
      <c r="J74" s="36">
        <v>1800</v>
      </c>
      <c r="K74" s="37">
        <v>1800</v>
      </c>
    </row>
    <row r="75" spans="1:11" x14ac:dyDescent="0.3">
      <c r="A75" s="230"/>
      <c r="B75" s="38"/>
      <c r="C75" s="39"/>
      <c r="D75" s="39">
        <v>527.66</v>
      </c>
      <c r="E75" s="39">
        <v>3655.8</v>
      </c>
      <c r="F75" s="39">
        <v>8000</v>
      </c>
      <c r="G75" s="39">
        <f>SUM(G72:G74)</f>
        <v>10000</v>
      </c>
      <c r="H75" s="39">
        <f>SUM(H72:H74)</f>
        <v>9100</v>
      </c>
      <c r="I75" s="39">
        <f>SUM(I72:I74)</f>
        <v>5000</v>
      </c>
      <c r="J75" s="39">
        <f>SUM(J72:J74)</f>
        <v>5000</v>
      </c>
      <c r="K75" s="39">
        <f>SUM(K72:K74)</f>
        <v>5000</v>
      </c>
    </row>
    <row r="76" spans="1:11" ht="15" thickBot="1" x14ac:dyDescent="0.35">
      <c r="A76" s="218" t="s">
        <v>99</v>
      </c>
      <c r="B76" s="219"/>
      <c r="C76" s="219"/>
      <c r="D76" s="219"/>
      <c r="E76" s="219"/>
      <c r="F76" s="219"/>
      <c r="G76" s="219"/>
      <c r="H76" s="219"/>
      <c r="I76" s="219"/>
      <c r="J76" s="219"/>
      <c r="K76" s="220"/>
    </row>
    <row r="77" spans="1:11" x14ac:dyDescent="0.3">
      <c r="A77" s="225" t="s">
        <v>100</v>
      </c>
      <c r="B77" s="32" t="s">
        <v>58</v>
      </c>
      <c r="C77" s="33" t="s">
        <v>59</v>
      </c>
      <c r="D77" s="33">
        <v>2486.83</v>
      </c>
      <c r="E77" s="33">
        <v>5884.24</v>
      </c>
      <c r="F77" s="33">
        <v>3500</v>
      </c>
      <c r="G77" s="33">
        <v>3500</v>
      </c>
      <c r="H77" s="33">
        <v>2300</v>
      </c>
      <c r="I77" s="33">
        <v>2300</v>
      </c>
      <c r="J77" s="33">
        <v>2300</v>
      </c>
      <c r="K77" s="34">
        <v>2300</v>
      </c>
    </row>
    <row r="78" spans="1:11" x14ac:dyDescent="0.3">
      <c r="A78" s="226"/>
      <c r="B78" s="35" t="s">
        <v>60</v>
      </c>
      <c r="C78" s="36" t="s">
        <v>61</v>
      </c>
      <c r="D78" s="36">
        <v>0</v>
      </c>
      <c r="E78" s="36">
        <v>367.58</v>
      </c>
      <c r="F78" s="36">
        <v>300</v>
      </c>
      <c r="G78" s="36">
        <v>300</v>
      </c>
      <c r="H78" s="36">
        <v>0</v>
      </c>
      <c r="I78" s="36">
        <v>300</v>
      </c>
      <c r="J78" s="36">
        <v>300</v>
      </c>
      <c r="K78" s="37">
        <v>300</v>
      </c>
    </row>
    <row r="79" spans="1:11" x14ac:dyDescent="0.3">
      <c r="A79" s="226"/>
      <c r="B79" s="35" t="s">
        <v>65</v>
      </c>
      <c r="C79" s="36" t="s">
        <v>66</v>
      </c>
      <c r="D79" s="36">
        <v>2880.9700000000003</v>
      </c>
      <c r="E79" s="36">
        <v>1156.23</v>
      </c>
      <c r="F79" s="36">
        <v>1200</v>
      </c>
      <c r="G79" s="60">
        <v>1700</v>
      </c>
      <c r="H79" s="36">
        <v>1700</v>
      </c>
      <c r="I79" s="36">
        <v>1200</v>
      </c>
      <c r="J79" s="36">
        <v>1200</v>
      </c>
      <c r="K79" s="37">
        <v>1200</v>
      </c>
    </row>
    <row r="80" spans="1:11" x14ac:dyDescent="0.3">
      <c r="A80" s="226"/>
      <c r="B80" s="35" t="s">
        <v>67</v>
      </c>
      <c r="C80" s="36" t="s">
        <v>68</v>
      </c>
      <c r="D80" s="36">
        <v>251.1</v>
      </c>
      <c r="E80" s="36">
        <v>251.1</v>
      </c>
      <c r="F80" s="36">
        <v>200</v>
      </c>
      <c r="G80" s="36">
        <v>200</v>
      </c>
      <c r="H80" s="36">
        <v>200</v>
      </c>
      <c r="I80" s="36">
        <v>200</v>
      </c>
      <c r="J80" s="36">
        <v>200</v>
      </c>
      <c r="K80" s="37">
        <v>200</v>
      </c>
    </row>
    <row r="81" spans="1:11" x14ac:dyDescent="0.3">
      <c r="A81" s="226"/>
      <c r="B81" s="38"/>
      <c r="C81" s="39"/>
      <c r="D81" s="39">
        <v>5618.9000000000005</v>
      </c>
      <c r="E81" s="39">
        <v>7659.15</v>
      </c>
      <c r="F81" s="39">
        <f t="shared" ref="F81:K81" si="7">SUM(F77:F80)</f>
        <v>5200</v>
      </c>
      <c r="G81" s="39">
        <f t="shared" si="7"/>
        <v>5700</v>
      </c>
      <c r="H81" s="39">
        <f t="shared" si="7"/>
        <v>4200</v>
      </c>
      <c r="I81" s="39">
        <f t="shared" si="7"/>
        <v>4000</v>
      </c>
      <c r="J81" s="39">
        <f t="shared" si="7"/>
        <v>4000</v>
      </c>
      <c r="K81" s="39">
        <f t="shared" si="7"/>
        <v>4000</v>
      </c>
    </row>
    <row r="82" spans="1:11" ht="15" thickBot="1" x14ac:dyDescent="0.35">
      <c r="A82" s="221" t="s">
        <v>101</v>
      </c>
      <c r="B82" s="219"/>
      <c r="C82" s="219"/>
      <c r="D82" s="219"/>
      <c r="E82" s="219"/>
      <c r="F82" s="219"/>
      <c r="G82" s="219"/>
      <c r="H82" s="219"/>
      <c r="I82" s="219"/>
      <c r="J82" s="219"/>
      <c r="K82" s="220"/>
    </row>
    <row r="83" spans="1:11" x14ac:dyDescent="0.3">
      <c r="A83" s="227" t="s">
        <v>102</v>
      </c>
      <c r="B83" s="32" t="s">
        <v>58</v>
      </c>
      <c r="C83" s="33" t="s">
        <v>59</v>
      </c>
      <c r="D83" s="33">
        <v>104.39</v>
      </c>
      <c r="E83" s="33">
        <v>189</v>
      </c>
      <c r="F83" s="33">
        <v>0</v>
      </c>
      <c r="G83" s="33">
        <v>0</v>
      </c>
      <c r="H83" s="33">
        <v>220</v>
      </c>
      <c r="I83" s="33">
        <v>220</v>
      </c>
      <c r="J83" s="33">
        <v>220</v>
      </c>
      <c r="K83" s="34">
        <v>220</v>
      </c>
    </row>
    <row r="84" spans="1:11" x14ac:dyDescent="0.3">
      <c r="A84" s="228"/>
      <c r="B84" s="35" t="s">
        <v>60</v>
      </c>
      <c r="C84" s="36" t="s">
        <v>61</v>
      </c>
      <c r="D84" s="36">
        <v>2711.46</v>
      </c>
      <c r="E84" s="36">
        <v>0</v>
      </c>
      <c r="F84" s="36">
        <v>450</v>
      </c>
      <c r="G84" s="36">
        <v>450</v>
      </c>
      <c r="H84" s="36">
        <v>200</v>
      </c>
      <c r="I84" s="36">
        <v>200</v>
      </c>
      <c r="J84" s="36">
        <v>200</v>
      </c>
      <c r="K84" s="37">
        <v>200</v>
      </c>
    </row>
    <row r="85" spans="1:11" x14ac:dyDescent="0.3">
      <c r="A85" s="228"/>
      <c r="B85" s="38"/>
      <c r="C85" s="39"/>
      <c r="D85" s="39">
        <v>2815.85</v>
      </c>
      <c r="E85" s="39">
        <v>189</v>
      </c>
      <c r="F85" s="39">
        <v>450</v>
      </c>
      <c r="G85" s="39">
        <v>450</v>
      </c>
      <c r="H85" s="39">
        <v>420</v>
      </c>
      <c r="I85" s="39">
        <v>420</v>
      </c>
      <c r="J85" s="39">
        <v>420</v>
      </c>
      <c r="K85" s="40">
        <v>420</v>
      </c>
    </row>
    <row r="86" spans="1:11" ht="15" thickBot="1" x14ac:dyDescent="0.35">
      <c r="A86" s="221" t="s">
        <v>103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20"/>
    </row>
    <row r="87" spans="1:11" x14ac:dyDescent="0.3">
      <c r="A87" s="225" t="s">
        <v>104</v>
      </c>
      <c r="B87" s="32" t="s">
        <v>58</v>
      </c>
      <c r="C87" s="33" t="s">
        <v>59</v>
      </c>
      <c r="D87" s="33">
        <v>1074.78</v>
      </c>
      <c r="E87" s="33">
        <v>799.29</v>
      </c>
      <c r="F87" s="33">
        <v>500</v>
      </c>
      <c r="G87" s="61">
        <v>1600</v>
      </c>
      <c r="H87" s="33">
        <v>1600</v>
      </c>
      <c r="I87" s="33">
        <v>1000</v>
      </c>
      <c r="J87" s="33">
        <v>1000</v>
      </c>
      <c r="K87" s="34">
        <v>1000</v>
      </c>
    </row>
    <row r="88" spans="1:11" x14ac:dyDescent="0.3">
      <c r="A88" s="226"/>
      <c r="B88" s="35" t="s">
        <v>60</v>
      </c>
      <c r="C88" s="36" t="s">
        <v>61</v>
      </c>
      <c r="D88" s="36">
        <v>412.89</v>
      </c>
      <c r="E88" s="36">
        <v>184.25</v>
      </c>
      <c r="F88" s="36">
        <v>500</v>
      </c>
      <c r="G88" s="36">
        <v>500</v>
      </c>
      <c r="H88" s="36">
        <v>500</v>
      </c>
      <c r="I88" s="36">
        <v>500</v>
      </c>
      <c r="J88" s="36">
        <v>500</v>
      </c>
      <c r="K88" s="37">
        <v>500</v>
      </c>
    </row>
    <row r="89" spans="1:11" x14ac:dyDescent="0.3">
      <c r="A89" s="226"/>
      <c r="B89" s="35" t="s">
        <v>62</v>
      </c>
      <c r="C89" s="36" t="s">
        <v>63</v>
      </c>
      <c r="D89" s="36">
        <v>12.69</v>
      </c>
      <c r="E89" s="36">
        <v>107.3</v>
      </c>
      <c r="F89" s="36">
        <v>130</v>
      </c>
      <c r="G89" s="36">
        <v>130</v>
      </c>
      <c r="H89" s="36">
        <v>130</v>
      </c>
      <c r="I89" s="36">
        <v>130</v>
      </c>
      <c r="J89" s="36">
        <v>130</v>
      </c>
      <c r="K89" s="37">
        <v>130</v>
      </c>
    </row>
    <row r="90" spans="1:11" x14ac:dyDescent="0.3">
      <c r="A90" s="226"/>
      <c r="B90" s="35" t="s">
        <v>105</v>
      </c>
      <c r="C90" s="36" t="s">
        <v>106</v>
      </c>
      <c r="D90" s="36">
        <v>0</v>
      </c>
      <c r="E90" s="36">
        <v>0</v>
      </c>
      <c r="F90" s="36">
        <v>2000</v>
      </c>
      <c r="G90" s="36">
        <v>2000</v>
      </c>
      <c r="H90" s="36">
        <v>2000</v>
      </c>
      <c r="I90" s="36">
        <v>2000</v>
      </c>
      <c r="J90" s="36">
        <v>2000</v>
      </c>
      <c r="K90" s="37">
        <v>2000</v>
      </c>
    </row>
    <row r="91" spans="1:11" x14ac:dyDescent="0.3">
      <c r="A91" s="226"/>
      <c r="B91" s="35" t="s">
        <v>69</v>
      </c>
      <c r="C91" s="36" t="s">
        <v>70</v>
      </c>
      <c r="D91" s="36">
        <v>1500</v>
      </c>
      <c r="E91" s="36">
        <v>2200</v>
      </c>
      <c r="F91" s="36">
        <v>300</v>
      </c>
      <c r="G91" s="36">
        <v>300</v>
      </c>
      <c r="H91" s="36">
        <v>0</v>
      </c>
      <c r="I91" s="36">
        <v>0</v>
      </c>
      <c r="J91" s="36">
        <v>0</v>
      </c>
      <c r="K91" s="37">
        <v>0</v>
      </c>
    </row>
    <row r="92" spans="1:11" x14ac:dyDescent="0.3">
      <c r="A92" s="231"/>
      <c r="B92" s="38"/>
      <c r="C92" s="39"/>
      <c r="D92" s="39">
        <v>3000.36</v>
      </c>
      <c r="E92" s="39">
        <v>3290.84</v>
      </c>
      <c r="F92" s="39">
        <v>3430</v>
      </c>
      <c r="G92" s="39">
        <f>SUM(G87:G91)</f>
        <v>4530</v>
      </c>
      <c r="H92" s="39">
        <f>SUM(H87:H91)</f>
        <v>4230</v>
      </c>
      <c r="I92" s="39">
        <f>SUM(I87:I91)</f>
        <v>3630</v>
      </c>
      <c r="J92" s="39">
        <f>SUM(J87:J91)</f>
        <v>3630</v>
      </c>
      <c r="K92" s="39">
        <f>SUM(K87:K91)</f>
        <v>3630</v>
      </c>
    </row>
    <row r="93" spans="1:11" ht="15" thickBot="1" x14ac:dyDescent="0.35">
      <c r="A93" s="221" t="s">
        <v>107</v>
      </c>
      <c r="B93" s="219"/>
      <c r="C93" s="219"/>
      <c r="D93" s="219"/>
      <c r="E93" s="219"/>
      <c r="F93" s="219"/>
      <c r="G93" s="219"/>
      <c r="H93" s="219"/>
      <c r="I93" s="219"/>
      <c r="J93" s="219"/>
      <c r="K93" s="220"/>
    </row>
    <row r="94" spans="1:11" x14ac:dyDescent="0.3">
      <c r="A94" s="225" t="s">
        <v>108</v>
      </c>
      <c r="B94" s="32" t="s">
        <v>58</v>
      </c>
      <c r="C94" s="33" t="s">
        <v>59</v>
      </c>
      <c r="D94" s="33">
        <v>212.03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4">
        <v>0</v>
      </c>
    </row>
    <row r="95" spans="1:11" x14ac:dyDescent="0.3">
      <c r="A95" s="226"/>
      <c r="B95" s="35" t="s">
        <v>60</v>
      </c>
      <c r="C95" s="36" t="s">
        <v>61</v>
      </c>
      <c r="D95" s="36">
        <v>130.13999999999999</v>
      </c>
      <c r="E95" s="36">
        <v>0</v>
      </c>
      <c r="F95" s="36">
        <v>100</v>
      </c>
      <c r="G95" s="36">
        <v>100</v>
      </c>
      <c r="H95" s="36">
        <v>110</v>
      </c>
      <c r="I95" s="36">
        <v>200</v>
      </c>
      <c r="J95" s="36">
        <v>200</v>
      </c>
      <c r="K95" s="37">
        <v>200</v>
      </c>
    </row>
    <row r="96" spans="1:11" x14ac:dyDescent="0.3">
      <c r="A96" s="226"/>
      <c r="B96" s="35" t="s">
        <v>67</v>
      </c>
      <c r="C96" s="36" t="s">
        <v>68</v>
      </c>
      <c r="D96" s="36">
        <v>43.88</v>
      </c>
      <c r="E96" s="36">
        <v>146.4</v>
      </c>
      <c r="F96" s="36">
        <v>100</v>
      </c>
      <c r="G96" s="36">
        <v>100</v>
      </c>
      <c r="H96" s="36">
        <v>100</v>
      </c>
      <c r="I96" s="36">
        <v>100</v>
      </c>
      <c r="J96" s="36">
        <v>100</v>
      </c>
      <c r="K96" s="37">
        <v>100</v>
      </c>
    </row>
    <row r="97" spans="1:11" x14ac:dyDescent="0.3">
      <c r="A97" s="226"/>
      <c r="B97" s="38"/>
      <c r="C97" s="39"/>
      <c r="D97" s="39">
        <v>386.04999999999995</v>
      </c>
      <c r="E97" s="39">
        <v>146.4</v>
      </c>
      <c r="F97" s="39">
        <v>200</v>
      </c>
      <c r="G97" s="39">
        <v>200</v>
      </c>
      <c r="H97" s="39">
        <v>210</v>
      </c>
      <c r="I97" s="39">
        <v>300</v>
      </c>
      <c r="J97" s="39">
        <v>300</v>
      </c>
      <c r="K97" s="40">
        <v>300</v>
      </c>
    </row>
    <row r="98" spans="1:11" ht="15" thickBot="1" x14ac:dyDescent="0.35">
      <c r="A98" s="221" t="s">
        <v>109</v>
      </c>
      <c r="B98" s="219"/>
      <c r="C98" s="219"/>
      <c r="D98" s="219"/>
      <c r="E98" s="219"/>
      <c r="F98" s="219"/>
      <c r="G98" s="219"/>
      <c r="H98" s="219"/>
      <c r="I98" s="219"/>
      <c r="J98" s="219"/>
      <c r="K98" s="220"/>
    </row>
    <row r="99" spans="1:11" x14ac:dyDescent="0.3">
      <c r="A99" s="229" t="s">
        <v>110</v>
      </c>
      <c r="B99" s="32" t="s">
        <v>58</v>
      </c>
      <c r="C99" s="33" t="s">
        <v>59</v>
      </c>
      <c r="D99" s="33">
        <v>2358.14</v>
      </c>
      <c r="E99" s="33">
        <v>691.94</v>
      </c>
      <c r="F99" s="33">
        <v>1130</v>
      </c>
      <c r="G99" s="33">
        <v>1600</v>
      </c>
      <c r="H99" s="33">
        <v>1600</v>
      </c>
      <c r="I99" s="33">
        <v>1500</v>
      </c>
      <c r="J99" s="33">
        <v>1500</v>
      </c>
      <c r="K99" s="34">
        <v>1500</v>
      </c>
    </row>
    <row r="100" spans="1:11" x14ac:dyDescent="0.3">
      <c r="A100" s="230"/>
      <c r="B100" s="35" t="s">
        <v>60</v>
      </c>
      <c r="C100" s="36" t="s">
        <v>61</v>
      </c>
      <c r="D100" s="36">
        <v>6268.8899999999994</v>
      </c>
      <c r="E100" s="36">
        <v>2894.23</v>
      </c>
      <c r="F100" s="36">
        <v>3970</v>
      </c>
      <c r="G100" s="36">
        <v>4470</v>
      </c>
      <c r="H100" s="36">
        <v>4400</v>
      </c>
      <c r="I100" s="36">
        <v>3500</v>
      </c>
      <c r="J100" s="36">
        <v>3500</v>
      </c>
      <c r="K100" s="37">
        <v>3500</v>
      </c>
    </row>
    <row r="101" spans="1:11" x14ac:dyDescent="0.3">
      <c r="A101" s="230"/>
      <c r="B101" s="35" t="s">
        <v>65</v>
      </c>
      <c r="C101" s="36" t="s">
        <v>66</v>
      </c>
      <c r="D101" s="36">
        <v>55</v>
      </c>
      <c r="E101" s="36">
        <v>0</v>
      </c>
      <c r="F101" s="36">
        <v>300</v>
      </c>
      <c r="G101" s="36">
        <v>300</v>
      </c>
      <c r="H101" s="36">
        <v>100</v>
      </c>
      <c r="I101" s="36">
        <v>200</v>
      </c>
      <c r="J101" s="36">
        <v>200</v>
      </c>
      <c r="K101" s="37">
        <v>200</v>
      </c>
    </row>
    <row r="102" spans="1:11" x14ac:dyDescent="0.3">
      <c r="A102" s="230"/>
      <c r="B102" s="35" t="s">
        <v>67</v>
      </c>
      <c r="C102" s="36" t="s">
        <v>68</v>
      </c>
      <c r="D102" s="36">
        <v>223.11</v>
      </c>
      <c r="E102" s="36">
        <v>123.12</v>
      </c>
      <c r="F102" s="36">
        <v>500</v>
      </c>
      <c r="G102" s="36">
        <v>500</v>
      </c>
      <c r="H102" s="36">
        <v>300</v>
      </c>
      <c r="I102" s="36">
        <v>500</v>
      </c>
      <c r="J102" s="36">
        <v>500</v>
      </c>
      <c r="K102" s="37">
        <v>500</v>
      </c>
    </row>
    <row r="103" spans="1:11" x14ac:dyDescent="0.3">
      <c r="A103" s="230"/>
      <c r="B103" s="35"/>
      <c r="C103" s="36"/>
      <c r="D103" s="39">
        <v>8905.14</v>
      </c>
      <c r="E103" s="39">
        <v>3709.29</v>
      </c>
      <c r="F103" s="39">
        <v>5900</v>
      </c>
      <c r="G103" s="39">
        <f>SUM(G99:G102)</f>
        <v>6870</v>
      </c>
      <c r="H103" s="39">
        <f>SUM(H99:H102)</f>
        <v>6400</v>
      </c>
      <c r="I103" s="39">
        <f>SUM(I99:I102)</f>
        <v>5700</v>
      </c>
      <c r="J103" s="39">
        <f>SUM(J99:J102)</f>
        <v>5700</v>
      </c>
      <c r="K103" s="39">
        <f>SUM(K99:K102)</f>
        <v>5700</v>
      </c>
    </row>
    <row r="104" spans="1:11" ht="15" thickBot="1" x14ac:dyDescent="0.35">
      <c r="A104" s="224" t="s">
        <v>111</v>
      </c>
      <c r="B104" s="219"/>
      <c r="C104" s="219"/>
      <c r="D104" s="219"/>
      <c r="E104" s="219"/>
      <c r="F104" s="219"/>
      <c r="G104" s="219"/>
      <c r="H104" s="219"/>
      <c r="I104" s="219"/>
      <c r="J104" s="219"/>
      <c r="K104" s="220"/>
    </row>
    <row r="105" spans="1:11" x14ac:dyDescent="0.3">
      <c r="A105" s="235" t="s">
        <v>112</v>
      </c>
      <c r="B105" s="32" t="s">
        <v>60</v>
      </c>
      <c r="C105" s="33" t="s">
        <v>61</v>
      </c>
      <c r="D105" s="33">
        <v>0</v>
      </c>
      <c r="E105" s="33">
        <v>0</v>
      </c>
      <c r="F105" s="33">
        <v>200</v>
      </c>
      <c r="G105" s="33">
        <v>200</v>
      </c>
      <c r="H105" s="33">
        <v>0</v>
      </c>
      <c r="I105" s="33">
        <v>200</v>
      </c>
      <c r="J105" s="33">
        <v>200</v>
      </c>
      <c r="K105" s="34">
        <v>200</v>
      </c>
    </row>
    <row r="106" spans="1:11" x14ac:dyDescent="0.3">
      <c r="A106" s="236"/>
      <c r="B106" s="35" t="s">
        <v>65</v>
      </c>
      <c r="C106" s="36" t="s">
        <v>66</v>
      </c>
      <c r="D106" s="36">
        <v>354</v>
      </c>
      <c r="E106" s="36">
        <v>20.399999999999999</v>
      </c>
      <c r="F106" s="36">
        <v>800</v>
      </c>
      <c r="G106" s="36">
        <v>800</v>
      </c>
      <c r="H106" s="36">
        <v>400</v>
      </c>
      <c r="I106" s="36">
        <v>500</v>
      </c>
      <c r="J106" s="36">
        <v>500</v>
      </c>
      <c r="K106" s="37">
        <v>500</v>
      </c>
    </row>
    <row r="107" spans="1:11" x14ac:dyDescent="0.3">
      <c r="A107" s="236"/>
      <c r="B107" s="35"/>
      <c r="C107" s="36"/>
      <c r="D107" s="39">
        <v>354</v>
      </c>
      <c r="E107" s="39">
        <v>20.399999999999999</v>
      </c>
      <c r="F107" s="39">
        <v>1000</v>
      </c>
      <c r="G107" s="39">
        <v>1000</v>
      </c>
      <c r="H107" s="39">
        <v>400</v>
      </c>
      <c r="I107" s="39">
        <v>700</v>
      </c>
      <c r="J107" s="39">
        <v>700</v>
      </c>
      <c r="K107" s="40">
        <v>700</v>
      </c>
    </row>
    <row r="108" spans="1:11" ht="15" thickBot="1" x14ac:dyDescent="0.35">
      <c r="A108" s="224" t="s">
        <v>113</v>
      </c>
      <c r="B108" s="219"/>
      <c r="C108" s="219"/>
      <c r="D108" s="219"/>
      <c r="E108" s="219"/>
      <c r="F108" s="219"/>
      <c r="G108" s="219"/>
      <c r="H108" s="219"/>
      <c r="I108" s="219"/>
      <c r="J108" s="219"/>
      <c r="K108" s="220"/>
    </row>
    <row r="109" spans="1:11" x14ac:dyDescent="0.3">
      <c r="A109" s="225" t="s">
        <v>114</v>
      </c>
      <c r="B109" s="32" t="s">
        <v>58</v>
      </c>
      <c r="C109" s="33" t="s">
        <v>59</v>
      </c>
      <c r="D109" s="33">
        <v>399.7</v>
      </c>
      <c r="E109" s="33">
        <v>1137</v>
      </c>
      <c r="F109" s="33">
        <v>550</v>
      </c>
      <c r="G109" s="33">
        <v>550</v>
      </c>
      <c r="H109" s="33">
        <v>550</v>
      </c>
      <c r="I109" s="33">
        <v>500</v>
      </c>
      <c r="J109" s="33">
        <v>500</v>
      </c>
      <c r="K109" s="34">
        <v>500</v>
      </c>
    </row>
    <row r="110" spans="1:11" x14ac:dyDescent="0.3">
      <c r="A110" s="226"/>
      <c r="B110" s="35" t="s">
        <v>60</v>
      </c>
      <c r="C110" s="36" t="s">
        <v>61</v>
      </c>
      <c r="D110" s="36">
        <v>39.76</v>
      </c>
      <c r="E110" s="36">
        <v>114.92</v>
      </c>
      <c r="F110" s="36">
        <v>50</v>
      </c>
      <c r="G110" s="36">
        <v>50</v>
      </c>
      <c r="H110" s="36">
        <v>0</v>
      </c>
      <c r="I110" s="36">
        <v>50</v>
      </c>
      <c r="J110" s="36">
        <v>50</v>
      </c>
      <c r="K110" s="37">
        <v>50</v>
      </c>
    </row>
    <row r="111" spans="1:11" x14ac:dyDescent="0.3">
      <c r="A111" s="226"/>
      <c r="B111" s="35" t="s">
        <v>62</v>
      </c>
      <c r="C111" s="36" t="s">
        <v>63</v>
      </c>
      <c r="D111" s="36">
        <v>0</v>
      </c>
      <c r="E111" s="36">
        <v>97.84</v>
      </c>
      <c r="F111" s="36">
        <v>100</v>
      </c>
      <c r="G111" s="36">
        <v>100</v>
      </c>
      <c r="H111" s="36">
        <v>100</v>
      </c>
      <c r="I111" s="36">
        <v>100</v>
      </c>
      <c r="J111" s="36">
        <v>100</v>
      </c>
      <c r="K111" s="37">
        <v>100</v>
      </c>
    </row>
    <row r="112" spans="1:11" x14ac:dyDescent="0.3">
      <c r="A112" s="226"/>
      <c r="B112" s="35" t="s">
        <v>65</v>
      </c>
      <c r="C112" s="36" t="s">
        <v>66</v>
      </c>
      <c r="D112" s="36">
        <v>2968.91</v>
      </c>
      <c r="E112" s="36">
        <v>0</v>
      </c>
      <c r="F112" s="36">
        <v>50</v>
      </c>
      <c r="G112" s="36">
        <v>50</v>
      </c>
      <c r="H112" s="36">
        <v>0</v>
      </c>
      <c r="I112" s="36">
        <v>50</v>
      </c>
      <c r="J112" s="36">
        <v>50</v>
      </c>
      <c r="K112" s="37">
        <v>50</v>
      </c>
    </row>
    <row r="113" spans="1:11" x14ac:dyDescent="0.3">
      <c r="A113" s="226"/>
      <c r="B113" s="35" t="s">
        <v>67</v>
      </c>
      <c r="C113" s="36" t="s">
        <v>68</v>
      </c>
      <c r="D113" s="36">
        <v>579.73</v>
      </c>
      <c r="E113" s="36">
        <v>162</v>
      </c>
      <c r="F113" s="36">
        <v>300</v>
      </c>
      <c r="G113" s="36">
        <v>300</v>
      </c>
      <c r="H113" s="36">
        <v>250</v>
      </c>
      <c r="I113" s="36">
        <v>250</v>
      </c>
      <c r="J113" s="36">
        <v>250</v>
      </c>
      <c r="K113" s="37">
        <v>250</v>
      </c>
    </row>
    <row r="114" spans="1:11" x14ac:dyDescent="0.3">
      <c r="A114" s="231"/>
      <c r="B114" s="35"/>
      <c r="C114" s="36"/>
      <c r="D114" s="39">
        <v>3988.1</v>
      </c>
      <c r="E114" s="39">
        <v>1511.76</v>
      </c>
      <c r="F114" s="39">
        <v>1050</v>
      </c>
      <c r="G114" s="39">
        <v>1050</v>
      </c>
      <c r="H114" s="39">
        <v>900</v>
      </c>
      <c r="I114" s="39">
        <v>950</v>
      </c>
      <c r="J114" s="39">
        <v>950</v>
      </c>
      <c r="K114" s="40">
        <v>950</v>
      </c>
    </row>
    <row r="115" spans="1:11" ht="15" thickBot="1" x14ac:dyDescent="0.35">
      <c r="A115" s="224" t="s">
        <v>115</v>
      </c>
      <c r="B115" s="219"/>
      <c r="C115" s="219"/>
      <c r="D115" s="219"/>
      <c r="E115" s="219"/>
      <c r="F115" s="219"/>
      <c r="G115" s="219"/>
      <c r="H115" s="219"/>
      <c r="I115" s="219"/>
      <c r="J115" s="219"/>
      <c r="K115" s="220"/>
    </row>
    <row r="116" spans="1:11" x14ac:dyDescent="0.3">
      <c r="A116" s="225" t="s">
        <v>116</v>
      </c>
      <c r="B116" s="32" t="s">
        <v>53</v>
      </c>
      <c r="C116" s="33" t="s">
        <v>54</v>
      </c>
      <c r="D116" s="33">
        <v>15104.24</v>
      </c>
      <c r="E116" s="33">
        <v>15735.53</v>
      </c>
      <c r="F116" s="33">
        <v>16135</v>
      </c>
      <c r="G116" s="33">
        <v>16135</v>
      </c>
      <c r="H116" s="33">
        <v>20363</v>
      </c>
      <c r="I116" s="33">
        <v>22820</v>
      </c>
      <c r="J116" s="33">
        <v>22820</v>
      </c>
      <c r="K116" s="34">
        <v>22820</v>
      </c>
    </row>
    <row r="117" spans="1:11" x14ac:dyDescent="0.3">
      <c r="A117" s="226"/>
      <c r="B117" s="35" t="s">
        <v>75</v>
      </c>
      <c r="C117" s="36" t="s">
        <v>76</v>
      </c>
      <c r="D117" s="36">
        <v>4885.49</v>
      </c>
      <c r="E117" s="36">
        <v>5099.97</v>
      </c>
      <c r="F117" s="36">
        <v>5640</v>
      </c>
      <c r="G117" s="36">
        <v>5640</v>
      </c>
      <c r="H117" s="36">
        <v>7117</v>
      </c>
      <c r="I117" s="36">
        <v>7980</v>
      </c>
      <c r="J117" s="36">
        <v>7980</v>
      </c>
      <c r="K117" s="37">
        <v>7980</v>
      </c>
    </row>
    <row r="118" spans="1:11" x14ac:dyDescent="0.3">
      <c r="A118" s="226"/>
      <c r="B118" s="35" t="s">
        <v>56</v>
      </c>
      <c r="C118" s="36" t="s">
        <v>57</v>
      </c>
      <c r="D118" s="36">
        <v>0</v>
      </c>
      <c r="E118" s="36">
        <v>20.94</v>
      </c>
      <c r="F118" s="36">
        <v>0</v>
      </c>
      <c r="G118" s="36">
        <v>0</v>
      </c>
      <c r="H118" s="36">
        <v>103</v>
      </c>
      <c r="I118" s="36">
        <v>100</v>
      </c>
      <c r="J118" s="36">
        <v>100</v>
      </c>
      <c r="K118" s="37">
        <v>100</v>
      </c>
    </row>
    <row r="119" spans="1:11" x14ac:dyDescent="0.3">
      <c r="A119" s="226"/>
      <c r="B119" s="35" t="s">
        <v>58</v>
      </c>
      <c r="C119" s="36" t="s">
        <v>59</v>
      </c>
      <c r="D119" s="36">
        <v>1478.4099999999999</v>
      </c>
      <c r="E119" s="36">
        <v>2517.19</v>
      </c>
      <c r="F119" s="36">
        <v>2290</v>
      </c>
      <c r="G119" s="36">
        <v>2290</v>
      </c>
      <c r="H119" s="36">
        <v>1017</v>
      </c>
      <c r="I119" s="36">
        <v>1015</v>
      </c>
      <c r="J119" s="36">
        <v>1015</v>
      </c>
      <c r="K119" s="37">
        <v>1015</v>
      </c>
    </row>
    <row r="120" spans="1:11" x14ac:dyDescent="0.3">
      <c r="A120" s="226"/>
      <c r="B120" s="35" t="s">
        <v>60</v>
      </c>
      <c r="C120" s="36" t="s">
        <v>61</v>
      </c>
      <c r="D120" s="36">
        <v>836.42</v>
      </c>
      <c r="E120" s="36">
        <v>906.64</v>
      </c>
      <c r="F120" s="36">
        <v>700</v>
      </c>
      <c r="G120" s="36">
        <v>700</v>
      </c>
      <c r="H120" s="36">
        <v>1594</v>
      </c>
      <c r="I120" s="36">
        <v>600</v>
      </c>
      <c r="J120" s="36">
        <v>600</v>
      </c>
      <c r="K120" s="37">
        <v>600</v>
      </c>
    </row>
    <row r="121" spans="1:11" x14ac:dyDescent="0.3">
      <c r="A121" s="231"/>
      <c r="B121" s="35" t="s">
        <v>62</v>
      </c>
      <c r="C121" s="36" t="s">
        <v>63</v>
      </c>
      <c r="D121" s="36">
        <v>691.23</v>
      </c>
      <c r="E121" s="36">
        <v>0</v>
      </c>
      <c r="F121" s="36">
        <v>300</v>
      </c>
      <c r="G121" s="36">
        <v>300</v>
      </c>
      <c r="H121" s="36">
        <v>0</v>
      </c>
      <c r="I121" s="36">
        <v>0</v>
      </c>
      <c r="J121" s="36">
        <v>0</v>
      </c>
      <c r="K121" s="37">
        <v>0</v>
      </c>
    </row>
    <row r="122" spans="1:11" x14ac:dyDescent="0.3">
      <c r="A122" s="231"/>
      <c r="B122" s="35" t="s">
        <v>65</v>
      </c>
      <c r="C122" s="36" t="s">
        <v>66</v>
      </c>
      <c r="D122" s="36">
        <v>64.3</v>
      </c>
      <c r="E122" s="36">
        <v>640.53</v>
      </c>
      <c r="F122" s="36">
        <v>500</v>
      </c>
      <c r="G122" s="36">
        <v>500</v>
      </c>
      <c r="H122" s="36">
        <v>155</v>
      </c>
      <c r="I122" s="36">
        <v>0</v>
      </c>
      <c r="J122" s="36">
        <v>0</v>
      </c>
      <c r="K122" s="37">
        <v>0</v>
      </c>
    </row>
    <row r="123" spans="1:11" x14ac:dyDescent="0.3">
      <c r="A123" s="231"/>
      <c r="B123" s="35" t="s">
        <v>67</v>
      </c>
      <c r="C123" s="36" t="s">
        <v>68</v>
      </c>
      <c r="D123" s="36">
        <v>1222.82</v>
      </c>
      <c r="E123" s="36">
        <v>2154.36</v>
      </c>
      <c r="F123" s="36">
        <v>1098</v>
      </c>
      <c r="G123" s="36">
        <v>1098</v>
      </c>
      <c r="H123" s="36">
        <v>866</v>
      </c>
      <c r="I123" s="36">
        <v>750</v>
      </c>
      <c r="J123" s="36">
        <v>750</v>
      </c>
      <c r="K123" s="37">
        <v>750</v>
      </c>
    </row>
    <row r="124" spans="1:11" x14ac:dyDescent="0.3">
      <c r="A124" s="231"/>
      <c r="B124" s="35">
        <v>642</v>
      </c>
      <c r="C124" s="36" t="s">
        <v>70</v>
      </c>
      <c r="D124" s="36">
        <v>0</v>
      </c>
      <c r="E124" s="36">
        <v>1525.5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7">
        <v>0</v>
      </c>
    </row>
    <row r="125" spans="1:11" x14ac:dyDescent="0.3">
      <c r="A125" s="231"/>
      <c r="B125" s="35"/>
      <c r="C125" s="36"/>
      <c r="D125" s="39">
        <v>24282.909999999996</v>
      </c>
      <c r="E125" s="39">
        <v>28600.659999999996</v>
      </c>
      <c r="F125" s="39">
        <v>26663</v>
      </c>
      <c r="G125" s="39">
        <v>26663</v>
      </c>
      <c r="H125" s="39">
        <v>31215</v>
      </c>
      <c r="I125" s="39">
        <v>33265</v>
      </c>
      <c r="J125" s="39">
        <v>33265</v>
      </c>
      <c r="K125" s="40">
        <v>33265</v>
      </c>
    </row>
    <row r="126" spans="1:11" ht="15" thickBot="1" x14ac:dyDescent="0.35">
      <c r="A126" s="232" t="s">
        <v>135</v>
      </c>
      <c r="B126" s="233"/>
      <c r="C126" s="233"/>
      <c r="D126" s="233"/>
      <c r="E126" s="233"/>
      <c r="F126" s="233"/>
      <c r="G126" s="233"/>
      <c r="H126" s="233"/>
      <c r="I126" s="233"/>
      <c r="J126" s="233"/>
      <c r="K126" s="234"/>
    </row>
    <row r="127" spans="1:11" x14ac:dyDescent="0.3">
      <c r="A127" s="225" t="s">
        <v>117</v>
      </c>
      <c r="B127" s="32" t="s">
        <v>53</v>
      </c>
      <c r="C127" s="33" t="s">
        <v>54</v>
      </c>
      <c r="D127" s="33">
        <v>27897.99</v>
      </c>
      <c r="E127" s="33">
        <v>27641.23</v>
      </c>
      <c r="F127" s="33">
        <v>25395</v>
      </c>
      <c r="G127" s="33">
        <v>26340</v>
      </c>
      <c r="H127" s="33">
        <v>27428</v>
      </c>
      <c r="I127" s="33">
        <v>29272</v>
      </c>
      <c r="J127" s="33">
        <v>29272</v>
      </c>
      <c r="K127" s="34">
        <v>29272</v>
      </c>
    </row>
    <row r="128" spans="1:11" x14ac:dyDescent="0.3">
      <c r="A128" s="226"/>
      <c r="B128" s="35" t="s">
        <v>75</v>
      </c>
      <c r="C128" s="36" t="s">
        <v>76</v>
      </c>
      <c r="D128" s="36">
        <v>9741.19</v>
      </c>
      <c r="E128" s="36">
        <v>9658.92</v>
      </c>
      <c r="F128" s="36">
        <v>8885</v>
      </c>
      <c r="G128" s="36">
        <v>9207</v>
      </c>
      <c r="H128" s="36">
        <v>9630</v>
      </c>
      <c r="I128" s="36">
        <v>10231</v>
      </c>
      <c r="J128" s="36">
        <v>10231</v>
      </c>
      <c r="K128" s="37">
        <v>10231</v>
      </c>
    </row>
    <row r="129" spans="1:11" x14ac:dyDescent="0.3">
      <c r="A129" s="226"/>
      <c r="B129" s="35" t="s">
        <v>56</v>
      </c>
      <c r="C129" s="36" t="s">
        <v>57</v>
      </c>
      <c r="D129" s="36">
        <v>10.24</v>
      </c>
      <c r="E129" s="36">
        <v>71.62</v>
      </c>
      <c r="F129" s="36">
        <v>30</v>
      </c>
      <c r="G129" s="36">
        <v>70</v>
      </c>
      <c r="H129" s="36">
        <v>156</v>
      </c>
      <c r="I129" s="36">
        <v>200</v>
      </c>
      <c r="J129" s="36">
        <v>200</v>
      </c>
      <c r="K129" s="37">
        <v>200</v>
      </c>
    </row>
    <row r="130" spans="1:11" x14ac:dyDescent="0.3">
      <c r="A130" s="226"/>
      <c r="B130" s="35" t="s">
        <v>58</v>
      </c>
      <c r="C130" s="36" t="s">
        <v>59</v>
      </c>
      <c r="D130" s="36">
        <v>3058.16</v>
      </c>
      <c r="E130" s="36">
        <v>5314.98</v>
      </c>
      <c r="F130" s="36">
        <v>3000</v>
      </c>
      <c r="G130" s="36">
        <v>3520</v>
      </c>
      <c r="H130" s="36">
        <v>2108</v>
      </c>
      <c r="I130" s="36">
        <v>2120</v>
      </c>
      <c r="J130" s="36">
        <v>2120</v>
      </c>
      <c r="K130" s="37">
        <v>2120</v>
      </c>
    </row>
    <row r="131" spans="1:11" x14ac:dyDescent="0.3">
      <c r="A131" s="226"/>
      <c r="B131" s="35" t="s">
        <v>60</v>
      </c>
      <c r="C131" s="36" t="s">
        <v>61</v>
      </c>
      <c r="D131" s="36">
        <v>2251.5</v>
      </c>
      <c r="E131" s="36">
        <v>1165.3</v>
      </c>
      <c r="F131" s="36">
        <v>2080</v>
      </c>
      <c r="G131" s="36">
        <v>1280</v>
      </c>
      <c r="H131" s="36">
        <v>333</v>
      </c>
      <c r="I131" s="36">
        <v>1700</v>
      </c>
      <c r="J131" s="36">
        <v>1700</v>
      </c>
      <c r="K131" s="37">
        <v>1700</v>
      </c>
    </row>
    <row r="132" spans="1:11" x14ac:dyDescent="0.3">
      <c r="A132" s="231"/>
      <c r="B132" s="35" t="s">
        <v>62</v>
      </c>
      <c r="C132" s="36" t="s">
        <v>63</v>
      </c>
      <c r="D132" s="36">
        <v>279.52999999999997</v>
      </c>
      <c r="E132" s="36">
        <v>189.24</v>
      </c>
      <c r="F132" s="36">
        <v>200</v>
      </c>
      <c r="G132" s="36">
        <v>0</v>
      </c>
      <c r="H132" s="36">
        <v>130</v>
      </c>
      <c r="I132" s="36">
        <v>200</v>
      </c>
      <c r="J132" s="36">
        <v>200</v>
      </c>
      <c r="K132" s="37">
        <v>200</v>
      </c>
    </row>
    <row r="133" spans="1:11" x14ac:dyDescent="0.3">
      <c r="A133" s="231"/>
      <c r="B133" s="35" t="s">
        <v>65</v>
      </c>
      <c r="C133" s="36" t="s">
        <v>66</v>
      </c>
      <c r="D133" s="36">
        <v>64.3</v>
      </c>
      <c r="E133" s="36">
        <v>322.73</v>
      </c>
      <c r="F133" s="36">
        <v>500</v>
      </c>
      <c r="G133" s="36">
        <v>500</v>
      </c>
      <c r="H133" s="36">
        <v>93</v>
      </c>
      <c r="I133" s="36">
        <v>0</v>
      </c>
      <c r="J133" s="36">
        <v>0</v>
      </c>
      <c r="K133" s="37">
        <v>0</v>
      </c>
    </row>
    <row r="134" spans="1:11" x14ac:dyDescent="0.3">
      <c r="A134" s="231"/>
      <c r="B134" s="35" t="s">
        <v>67</v>
      </c>
      <c r="C134" s="36" t="s">
        <v>68</v>
      </c>
      <c r="D134" s="36">
        <v>3286.5</v>
      </c>
      <c r="E134" s="36">
        <v>4002.17</v>
      </c>
      <c r="F134" s="36">
        <v>2750</v>
      </c>
      <c r="G134" s="36">
        <v>2750</v>
      </c>
      <c r="H134" s="36">
        <v>2543</v>
      </c>
      <c r="I134" s="36">
        <v>2070</v>
      </c>
      <c r="J134" s="36">
        <v>2070</v>
      </c>
      <c r="K134" s="37">
        <v>2070</v>
      </c>
    </row>
    <row r="135" spans="1:11" x14ac:dyDescent="0.3">
      <c r="A135" s="231"/>
      <c r="B135" s="35" t="s">
        <v>69</v>
      </c>
      <c r="C135" s="36" t="s">
        <v>70</v>
      </c>
      <c r="D135" s="36">
        <v>96.07</v>
      </c>
      <c r="E135" s="36">
        <v>40.67</v>
      </c>
      <c r="F135" s="36">
        <v>0</v>
      </c>
      <c r="G135" s="36">
        <v>0</v>
      </c>
      <c r="H135" s="36">
        <v>43</v>
      </c>
      <c r="I135" s="36">
        <v>0</v>
      </c>
      <c r="J135" s="36">
        <v>0</v>
      </c>
      <c r="K135" s="37">
        <v>0</v>
      </c>
    </row>
    <row r="136" spans="1:11" x14ac:dyDescent="0.3">
      <c r="A136" s="231"/>
      <c r="B136" s="35"/>
      <c r="C136" s="36"/>
      <c r="D136" s="39">
        <v>46685.48</v>
      </c>
      <c r="E136" s="39">
        <v>48406.86</v>
      </c>
      <c r="F136" s="39">
        <v>42840</v>
      </c>
      <c r="G136" s="39">
        <f>43667</f>
        <v>43667</v>
      </c>
      <c r="H136" s="39">
        <v>42464</v>
      </c>
      <c r="I136" s="39">
        <v>45793</v>
      </c>
      <c r="J136" s="39">
        <v>45793</v>
      </c>
      <c r="K136" s="40">
        <v>45793</v>
      </c>
    </row>
    <row r="137" spans="1:11" ht="15" thickBot="1" x14ac:dyDescent="0.35">
      <c r="A137" s="224" t="s">
        <v>118</v>
      </c>
      <c r="B137" s="219"/>
      <c r="C137" s="219"/>
      <c r="D137" s="219"/>
      <c r="E137" s="219"/>
      <c r="F137" s="219"/>
      <c r="G137" s="219"/>
      <c r="H137" s="219"/>
      <c r="I137" s="219"/>
      <c r="J137" s="219"/>
      <c r="K137" s="220"/>
    </row>
    <row r="138" spans="1:11" x14ac:dyDescent="0.3">
      <c r="A138" s="225" t="s">
        <v>119</v>
      </c>
      <c r="B138" s="32" t="s">
        <v>53</v>
      </c>
      <c r="C138" s="33" t="s">
        <v>54</v>
      </c>
      <c r="D138" s="33">
        <v>9097.66</v>
      </c>
      <c r="E138" s="33">
        <v>8374.4699999999993</v>
      </c>
      <c r="F138" s="33">
        <v>7384</v>
      </c>
      <c r="G138" s="33">
        <v>7384</v>
      </c>
      <c r="H138" s="33">
        <v>7425</v>
      </c>
      <c r="I138" s="33">
        <v>7384</v>
      </c>
      <c r="J138" s="33">
        <v>7384</v>
      </c>
      <c r="K138" s="34">
        <v>7384</v>
      </c>
    </row>
    <row r="139" spans="1:11" x14ac:dyDescent="0.3">
      <c r="A139" s="226"/>
      <c r="B139" s="35" t="s">
        <v>75</v>
      </c>
      <c r="C139" s="36" t="s">
        <v>76</v>
      </c>
      <c r="D139" s="36">
        <v>3189.11</v>
      </c>
      <c r="E139" s="36">
        <v>2920.31</v>
      </c>
      <c r="F139" s="36">
        <v>2586</v>
      </c>
      <c r="G139" s="36">
        <v>2586</v>
      </c>
      <c r="H139" s="36">
        <v>2594</v>
      </c>
      <c r="I139" s="36">
        <v>2586</v>
      </c>
      <c r="J139" s="36">
        <v>2586</v>
      </c>
      <c r="K139" s="37">
        <v>2586</v>
      </c>
    </row>
    <row r="140" spans="1:11" x14ac:dyDescent="0.3">
      <c r="A140" s="226"/>
      <c r="B140" s="35" t="s">
        <v>56</v>
      </c>
      <c r="C140" s="36" t="s">
        <v>57</v>
      </c>
      <c r="D140" s="36">
        <v>0</v>
      </c>
      <c r="E140" s="36">
        <v>162.57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7">
        <v>0</v>
      </c>
    </row>
    <row r="141" spans="1:11" x14ac:dyDescent="0.3">
      <c r="A141" s="226"/>
      <c r="B141" s="35" t="s">
        <v>58</v>
      </c>
      <c r="C141" s="36" t="s">
        <v>59</v>
      </c>
      <c r="D141" s="36">
        <v>223.97</v>
      </c>
      <c r="E141" s="36">
        <v>1.93</v>
      </c>
      <c r="F141" s="36">
        <v>155</v>
      </c>
      <c r="G141" s="36">
        <v>155</v>
      </c>
      <c r="H141" s="36">
        <v>280</v>
      </c>
      <c r="I141" s="36">
        <v>285</v>
      </c>
      <c r="J141" s="36">
        <v>285</v>
      </c>
      <c r="K141" s="37">
        <v>285</v>
      </c>
    </row>
    <row r="142" spans="1:11" x14ac:dyDescent="0.3">
      <c r="A142" s="226"/>
      <c r="B142" s="35" t="s">
        <v>60</v>
      </c>
      <c r="C142" s="36" t="s">
        <v>61</v>
      </c>
      <c r="D142" s="36">
        <v>125.84</v>
      </c>
      <c r="E142" s="36">
        <v>111.29</v>
      </c>
      <c r="F142" s="36">
        <v>200</v>
      </c>
      <c r="G142" s="36">
        <v>200</v>
      </c>
      <c r="H142" s="36">
        <v>0</v>
      </c>
      <c r="I142" s="36">
        <v>0</v>
      </c>
      <c r="J142" s="36">
        <v>0</v>
      </c>
      <c r="K142" s="37">
        <v>0</v>
      </c>
    </row>
    <row r="143" spans="1:11" x14ac:dyDescent="0.3">
      <c r="A143" s="231"/>
      <c r="B143" s="35" t="s">
        <v>65</v>
      </c>
      <c r="C143" s="36" t="s">
        <v>66</v>
      </c>
      <c r="D143" s="36">
        <v>0</v>
      </c>
      <c r="E143" s="36">
        <v>72.87</v>
      </c>
      <c r="F143" s="36">
        <v>0</v>
      </c>
      <c r="G143" s="36">
        <v>0</v>
      </c>
      <c r="H143" s="36">
        <v>4</v>
      </c>
      <c r="I143" s="36">
        <v>0</v>
      </c>
      <c r="J143" s="36">
        <v>0</v>
      </c>
      <c r="K143" s="37">
        <v>0</v>
      </c>
    </row>
    <row r="144" spans="1:11" x14ac:dyDescent="0.3">
      <c r="A144" s="231"/>
      <c r="B144" s="35" t="s">
        <v>67</v>
      </c>
      <c r="C144" s="36" t="s">
        <v>68</v>
      </c>
      <c r="D144" s="36">
        <v>899.12</v>
      </c>
      <c r="E144" s="36">
        <v>303.70999999999998</v>
      </c>
      <c r="F144" s="36">
        <v>410</v>
      </c>
      <c r="G144" s="36">
        <v>410</v>
      </c>
      <c r="H144" s="36">
        <v>0</v>
      </c>
      <c r="I144" s="36">
        <v>0</v>
      </c>
      <c r="J144" s="36">
        <v>0</v>
      </c>
      <c r="K144" s="37">
        <v>0</v>
      </c>
    </row>
    <row r="145" spans="1:11" x14ac:dyDescent="0.3">
      <c r="A145" s="231"/>
      <c r="B145" s="35" t="s">
        <v>69</v>
      </c>
      <c r="C145" s="36" t="s">
        <v>70</v>
      </c>
      <c r="D145" s="36">
        <v>106.34</v>
      </c>
      <c r="E145" s="36">
        <v>0</v>
      </c>
      <c r="F145" s="36">
        <v>0</v>
      </c>
      <c r="G145" s="36">
        <v>0</v>
      </c>
      <c r="H145" s="36">
        <v>184</v>
      </c>
      <c r="I145" s="36">
        <v>240</v>
      </c>
      <c r="J145" s="36">
        <v>240</v>
      </c>
      <c r="K145" s="37">
        <v>240</v>
      </c>
    </row>
    <row r="146" spans="1:11" x14ac:dyDescent="0.3">
      <c r="A146" s="231"/>
      <c r="B146" s="35"/>
      <c r="C146" s="36"/>
      <c r="D146" s="39">
        <v>13642.04</v>
      </c>
      <c r="E146" s="39">
        <v>11947.15</v>
      </c>
      <c r="F146" s="39">
        <v>10735</v>
      </c>
      <c r="G146" s="39">
        <v>10735</v>
      </c>
      <c r="H146" s="39">
        <v>10487</v>
      </c>
      <c r="I146" s="39">
        <v>10495</v>
      </c>
      <c r="J146" s="39">
        <v>10495</v>
      </c>
      <c r="K146" s="40">
        <v>10495</v>
      </c>
    </row>
    <row r="147" spans="1:11" ht="15" thickBot="1" x14ac:dyDescent="0.35">
      <c r="A147" s="224" t="s">
        <v>120</v>
      </c>
      <c r="B147" s="219"/>
      <c r="C147" s="219"/>
      <c r="D147" s="219"/>
      <c r="E147" s="219"/>
      <c r="F147" s="219"/>
      <c r="G147" s="219"/>
      <c r="H147" s="219"/>
      <c r="I147" s="219"/>
      <c r="J147" s="219"/>
      <c r="K147" s="220"/>
    </row>
    <row r="148" spans="1:11" x14ac:dyDescent="0.3">
      <c r="A148" s="225" t="s">
        <v>121</v>
      </c>
      <c r="B148" s="32" t="s">
        <v>53</v>
      </c>
      <c r="C148" s="33" t="s">
        <v>54</v>
      </c>
      <c r="D148" s="33">
        <v>8016.62</v>
      </c>
      <c r="E148" s="33">
        <v>8567.15</v>
      </c>
      <c r="F148" s="33">
        <v>8580</v>
      </c>
      <c r="G148" s="33">
        <v>8580</v>
      </c>
      <c r="H148" s="33">
        <v>9020</v>
      </c>
      <c r="I148" s="33">
        <v>9060</v>
      </c>
      <c r="J148" s="33">
        <v>9060</v>
      </c>
      <c r="K148" s="34">
        <v>9060</v>
      </c>
    </row>
    <row r="149" spans="1:11" x14ac:dyDescent="0.3">
      <c r="A149" s="226"/>
      <c r="B149" s="35" t="s">
        <v>75</v>
      </c>
      <c r="C149" s="36" t="s">
        <v>76</v>
      </c>
      <c r="D149" s="36">
        <v>2795.44</v>
      </c>
      <c r="E149" s="36">
        <v>2993.61</v>
      </c>
      <c r="F149" s="36">
        <v>3655</v>
      </c>
      <c r="G149" s="36">
        <v>3655</v>
      </c>
      <c r="H149" s="36">
        <v>3152</v>
      </c>
      <c r="I149" s="36">
        <v>3170</v>
      </c>
      <c r="J149" s="36">
        <v>3170</v>
      </c>
      <c r="K149" s="37">
        <v>3170</v>
      </c>
    </row>
    <row r="150" spans="1:11" x14ac:dyDescent="0.3">
      <c r="A150" s="226"/>
      <c r="B150" s="35" t="s">
        <v>58</v>
      </c>
      <c r="C150" s="36" t="s">
        <v>59</v>
      </c>
      <c r="D150" s="36">
        <v>1005.33</v>
      </c>
      <c r="E150" s="36">
        <v>2127.37</v>
      </c>
      <c r="F150" s="36">
        <v>1395</v>
      </c>
      <c r="G150" s="36">
        <v>1395</v>
      </c>
      <c r="H150" s="36">
        <v>2104</v>
      </c>
      <c r="I150" s="36">
        <v>2100</v>
      </c>
      <c r="J150" s="36">
        <v>2100</v>
      </c>
      <c r="K150" s="37">
        <v>2100</v>
      </c>
    </row>
    <row r="151" spans="1:11" x14ac:dyDescent="0.3">
      <c r="A151" s="226"/>
      <c r="B151" s="35" t="s">
        <v>60</v>
      </c>
      <c r="C151" s="36" t="s">
        <v>61</v>
      </c>
      <c r="D151" s="36">
        <v>802.79</v>
      </c>
      <c r="E151" s="36">
        <v>800.13</v>
      </c>
      <c r="F151" s="36">
        <v>800</v>
      </c>
      <c r="G151" s="36">
        <v>800</v>
      </c>
      <c r="H151" s="36">
        <v>678</v>
      </c>
      <c r="I151" s="36">
        <v>300</v>
      </c>
      <c r="J151" s="36">
        <v>300</v>
      </c>
      <c r="K151" s="37">
        <v>300</v>
      </c>
    </row>
    <row r="152" spans="1:11" x14ac:dyDescent="0.3">
      <c r="A152" s="226"/>
      <c r="B152" s="35" t="s">
        <v>65</v>
      </c>
      <c r="C152" s="36" t="s">
        <v>66</v>
      </c>
      <c r="D152" s="36">
        <v>1107.18</v>
      </c>
      <c r="E152" s="36">
        <v>378.2</v>
      </c>
      <c r="F152" s="36">
        <v>600</v>
      </c>
      <c r="G152" s="36">
        <v>600</v>
      </c>
      <c r="H152" s="36">
        <v>19</v>
      </c>
      <c r="I152" s="36">
        <v>0</v>
      </c>
      <c r="J152" s="36">
        <v>0</v>
      </c>
      <c r="K152" s="37">
        <v>0</v>
      </c>
    </row>
    <row r="153" spans="1:11" x14ac:dyDescent="0.3">
      <c r="A153" s="231"/>
      <c r="B153" s="35" t="s">
        <v>67</v>
      </c>
      <c r="C153" s="36" t="s">
        <v>68</v>
      </c>
      <c r="D153" s="36">
        <v>673.65</v>
      </c>
      <c r="E153" s="36">
        <v>1112.3499999999999</v>
      </c>
      <c r="F153" s="36">
        <v>845</v>
      </c>
      <c r="G153" s="36">
        <v>845</v>
      </c>
      <c r="H153" s="36">
        <v>773</v>
      </c>
      <c r="I153" s="36">
        <v>719</v>
      </c>
      <c r="J153" s="36">
        <v>719</v>
      </c>
      <c r="K153" s="37">
        <v>719</v>
      </c>
    </row>
    <row r="154" spans="1:11" x14ac:dyDescent="0.3">
      <c r="A154" s="231"/>
      <c r="B154" s="35" t="s">
        <v>69</v>
      </c>
      <c r="C154" s="36" t="s">
        <v>70</v>
      </c>
      <c r="D154" s="36">
        <v>0</v>
      </c>
      <c r="E154" s="36">
        <v>58.71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7">
        <v>0</v>
      </c>
    </row>
    <row r="155" spans="1:11" x14ac:dyDescent="0.3">
      <c r="A155" s="231"/>
      <c r="B155" s="35"/>
      <c r="C155" s="36"/>
      <c r="D155" s="39">
        <v>14401.01</v>
      </c>
      <c r="E155" s="39">
        <v>16037.52</v>
      </c>
      <c r="F155" s="39">
        <v>15875</v>
      </c>
      <c r="G155" s="39">
        <v>15875</v>
      </c>
      <c r="H155" s="39">
        <v>15746</v>
      </c>
      <c r="I155" s="39">
        <v>15349</v>
      </c>
      <c r="J155" s="39">
        <v>15349</v>
      </c>
      <c r="K155" s="40">
        <v>15349</v>
      </c>
    </row>
    <row r="156" spans="1:11" ht="15" thickBot="1" x14ac:dyDescent="0.35">
      <c r="A156" s="224" t="s">
        <v>122</v>
      </c>
      <c r="B156" s="219"/>
      <c r="C156" s="219"/>
      <c r="D156" s="219"/>
      <c r="E156" s="219"/>
      <c r="F156" s="219"/>
      <c r="G156" s="219"/>
      <c r="H156" s="219"/>
      <c r="I156" s="219"/>
      <c r="J156" s="219"/>
      <c r="K156" s="220"/>
    </row>
    <row r="157" spans="1:11" x14ac:dyDescent="0.3">
      <c r="A157" s="225" t="s">
        <v>123</v>
      </c>
      <c r="B157" s="32" t="s">
        <v>53</v>
      </c>
      <c r="C157" s="33" t="s">
        <v>54</v>
      </c>
      <c r="D157" s="33">
        <v>5292.25</v>
      </c>
      <c r="E157" s="33">
        <v>5163.1499999999996</v>
      </c>
      <c r="F157" s="33">
        <v>5400</v>
      </c>
      <c r="G157" s="33">
        <v>5400</v>
      </c>
      <c r="H157" s="33">
        <v>5400</v>
      </c>
      <c r="I157" s="33">
        <v>5800</v>
      </c>
      <c r="J157" s="33">
        <v>5800</v>
      </c>
      <c r="K157" s="34">
        <v>5800</v>
      </c>
    </row>
    <row r="158" spans="1:11" x14ac:dyDescent="0.3">
      <c r="A158" s="226"/>
      <c r="B158" s="35" t="s">
        <v>75</v>
      </c>
      <c r="C158" s="36" t="s">
        <v>76</v>
      </c>
      <c r="D158" s="36">
        <v>1707.23</v>
      </c>
      <c r="E158" s="36">
        <v>449.94</v>
      </c>
      <c r="F158" s="36">
        <v>1100</v>
      </c>
      <c r="G158" s="36">
        <v>1100</v>
      </c>
      <c r="H158" s="36">
        <v>1100</v>
      </c>
      <c r="I158" s="36">
        <v>2050</v>
      </c>
      <c r="J158" s="36">
        <v>2050</v>
      </c>
      <c r="K158" s="37">
        <v>2050</v>
      </c>
    </row>
    <row r="159" spans="1:11" x14ac:dyDescent="0.3">
      <c r="A159" s="226"/>
      <c r="B159" s="35" t="s">
        <v>60</v>
      </c>
      <c r="C159" s="36" t="s">
        <v>61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7">
        <v>0</v>
      </c>
    </row>
    <row r="160" spans="1:11" x14ac:dyDescent="0.3">
      <c r="A160" s="226"/>
      <c r="B160" s="35" t="s">
        <v>67</v>
      </c>
      <c r="C160" s="36" t="s">
        <v>68</v>
      </c>
      <c r="D160" s="36">
        <v>2480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7">
        <v>0</v>
      </c>
    </row>
    <row r="161" spans="1:11" x14ac:dyDescent="0.3">
      <c r="A161" s="226"/>
      <c r="B161" s="35"/>
      <c r="C161" s="36"/>
      <c r="D161" s="39">
        <v>9479.48</v>
      </c>
      <c r="E161" s="39">
        <v>5613.0899999999992</v>
      </c>
      <c r="F161" s="39">
        <v>6500</v>
      </c>
      <c r="G161" s="39">
        <v>6500</v>
      </c>
      <c r="H161" s="39">
        <v>6300</v>
      </c>
      <c r="I161" s="39">
        <v>7850</v>
      </c>
      <c r="J161" s="39">
        <v>7850</v>
      </c>
      <c r="K161" s="40">
        <v>7850</v>
      </c>
    </row>
    <row r="162" spans="1:11" ht="15" thickBot="1" x14ac:dyDescent="0.35">
      <c r="A162" s="224" t="s">
        <v>124</v>
      </c>
      <c r="B162" s="219"/>
      <c r="C162" s="219"/>
      <c r="D162" s="219"/>
      <c r="E162" s="219"/>
      <c r="F162" s="219"/>
      <c r="G162" s="219"/>
      <c r="H162" s="219"/>
      <c r="I162" s="219"/>
      <c r="J162" s="219"/>
      <c r="K162" s="220"/>
    </row>
    <row r="163" spans="1:11" x14ac:dyDescent="0.3">
      <c r="A163" s="237" t="s">
        <v>125</v>
      </c>
      <c r="B163" s="32" t="s">
        <v>60</v>
      </c>
      <c r="C163" s="33" t="s">
        <v>61</v>
      </c>
      <c r="D163" s="33">
        <v>568.78</v>
      </c>
      <c r="E163" s="33">
        <v>528.19000000000005</v>
      </c>
      <c r="F163" s="33">
        <v>0</v>
      </c>
      <c r="G163" s="33"/>
      <c r="H163" s="33">
        <v>1000</v>
      </c>
      <c r="I163" s="33"/>
      <c r="J163" s="33"/>
      <c r="K163" s="34"/>
    </row>
    <row r="164" spans="1:11" x14ac:dyDescent="0.3">
      <c r="A164" s="238"/>
      <c r="B164" s="35" t="s">
        <v>67</v>
      </c>
      <c r="C164" s="36" t="s">
        <v>68</v>
      </c>
      <c r="D164" s="36">
        <v>131.94</v>
      </c>
      <c r="E164" s="36">
        <v>0</v>
      </c>
      <c r="F164" s="36">
        <v>0</v>
      </c>
      <c r="G164" s="36"/>
      <c r="H164" s="36">
        <v>0</v>
      </c>
      <c r="I164" s="36"/>
      <c r="J164" s="36"/>
      <c r="K164" s="37"/>
    </row>
    <row r="165" spans="1:11" x14ac:dyDescent="0.3">
      <c r="A165" s="238"/>
      <c r="B165" s="35" t="s">
        <v>69</v>
      </c>
      <c r="C165" s="36" t="s">
        <v>70</v>
      </c>
      <c r="D165" s="36">
        <v>209.08</v>
      </c>
      <c r="E165" s="36">
        <v>688.52</v>
      </c>
      <c r="F165" s="36">
        <v>0</v>
      </c>
      <c r="G165" s="36"/>
      <c r="H165" s="36">
        <v>1600</v>
      </c>
      <c r="I165" s="36"/>
      <c r="J165" s="36"/>
      <c r="K165" s="37"/>
    </row>
    <row r="166" spans="1:11" x14ac:dyDescent="0.3">
      <c r="A166" s="238"/>
      <c r="B166" s="38"/>
      <c r="C166" s="39"/>
      <c r="D166" s="39">
        <v>777.86</v>
      </c>
      <c r="E166" s="39">
        <v>1216.71</v>
      </c>
      <c r="F166" s="39">
        <v>0</v>
      </c>
      <c r="G166" s="39">
        <v>0</v>
      </c>
      <c r="H166" s="39">
        <v>2600</v>
      </c>
      <c r="I166" s="39">
        <v>0</v>
      </c>
      <c r="J166" s="39">
        <v>0</v>
      </c>
      <c r="K166" s="40">
        <v>0</v>
      </c>
    </row>
    <row r="167" spans="1:11" ht="15" thickBot="1" x14ac:dyDescent="0.35">
      <c r="A167" s="224" t="s">
        <v>126</v>
      </c>
      <c r="B167" s="219"/>
      <c r="C167" s="219"/>
      <c r="D167" s="219"/>
      <c r="E167" s="219"/>
      <c r="F167" s="219"/>
      <c r="G167" s="219"/>
      <c r="H167" s="219"/>
      <c r="I167" s="219"/>
      <c r="J167" s="219"/>
      <c r="K167" s="220"/>
    </row>
    <row r="168" spans="1:11" x14ac:dyDescent="0.3">
      <c r="A168" s="41" t="s">
        <v>127</v>
      </c>
      <c r="B168" s="32" t="s">
        <v>69</v>
      </c>
      <c r="C168" s="33" t="s">
        <v>70</v>
      </c>
      <c r="D168" s="33">
        <v>132.76</v>
      </c>
      <c r="E168" s="33">
        <v>747.78</v>
      </c>
      <c r="F168" s="33">
        <v>0</v>
      </c>
      <c r="G168" s="33"/>
      <c r="H168" s="33">
        <v>600</v>
      </c>
      <c r="I168" s="33"/>
      <c r="J168" s="33"/>
      <c r="K168" s="34"/>
    </row>
    <row r="169" spans="1:11" x14ac:dyDescent="0.3">
      <c r="A169" s="42"/>
      <c r="B169" s="35"/>
      <c r="C169" s="36"/>
      <c r="D169" s="39">
        <v>132.76</v>
      </c>
      <c r="E169" s="39">
        <v>747.78</v>
      </c>
      <c r="F169" s="39">
        <v>0</v>
      </c>
      <c r="G169" s="39">
        <v>0</v>
      </c>
      <c r="H169" s="39">
        <v>600</v>
      </c>
      <c r="I169" s="39">
        <v>0</v>
      </c>
      <c r="J169" s="39">
        <v>0</v>
      </c>
      <c r="K169" s="40">
        <v>0</v>
      </c>
    </row>
    <row r="170" spans="1:11" ht="15" thickBot="1" x14ac:dyDescent="0.35">
      <c r="A170" s="43"/>
      <c r="B170" s="44"/>
      <c r="C170" s="45"/>
      <c r="D170" s="45"/>
      <c r="E170" s="45"/>
      <c r="F170" s="45"/>
      <c r="G170" s="45"/>
      <c r="H170" s="45"/>
      <c r="I170" s="45"/>
      <c r="J170" s="45"/>
      <c r="K170" s="46"/>
    </row>
    <row r="171" spans="1:11" ht="15" thickBot="1" x14ac:dyDescent="0.35">
      <c r="A171" s="47" t="s">
        <v>128</v>
      </c>
      <c r="B171" s="48"/>
      <c r="C171" s="49"/>
      <c r="D171" s="49"/>
      <c r="E171" s="49"/>
      <c r="F171" s="49">
        <v>237921.74</v>
      </c>
      <c r="G171" s="62">
        <f>G15+G23+G32+G40+G48+G54+G60+G65+G70+G75+G81+G85+G92+G97+G103+G107+G114+G125+G136+G146+G155+G161+G166+2000+1300</f>
        <v>253068.74</v>
      </c>
      <c r="H171" s="62">
        <f>H15+H23+H32+H40+H48+H54+H60+H65+H70+H75+H81+H85+H92+H97+H103+H107+H114+H125+H136+H146+H155+H161+H166</f>
        <v>243350.33000000002</v>
      </c>
      <c r="I171" s="49">
        <v>345864</v>
      </c>
      <c r="J171" s="49">
        <v>245864</v>
      </c>
      <c r="K171" s="50">
        <v>245864</v>
      </c>
    </row>
    <row r="172" spans="1:11" x14ac:dyDescent="0.3">
      <c r="A172" s="30"/>
      <c r="B172" s="30"/>
      <c r="C172" s="29"/>
      <c r="D172" s="29">
        <v>2010</v>
      </c>
      <c r="E172" s="29">
        <v>2011</v>
      </c>
      <c r="F172" s="29" t="s">
        <v>131</v>
      </c>
      <c r="G172" s="29" t="s">
        <v>132</v>
      </c>
      <c r="H172" s="29" t="s">
        <v>133</v>
      </c>
      <c r="I172" s="29">
        <v>2013</v>
      </c>
      <c r="J172" s="29">
        <v>2014</v>
      </c>
      <c r="K172" s="29">
        <v>2015</v>
      </c>
    </row>
    <row r="173" spans="1:11" x14ac:dyDescent="0.3">
      <c r="A173" s="51" t="s">
        <v>129</v>
      </c>
      <c r="B173" s="51"/>
      <c r="C173" s="52"/>
      <c r="D173" s="52">
        <f>SUM(D5:D13,D17:D22,D25:D31,D34:D39,D42:D47,D50:D53,D56:D59,D47,D62:D64,D67:D69,D72:D74,D77:D80,D83:D84,D87:D92,D92,D94:D96,D99:D103,D103,D105:D106,D109:D113,D116:D124,D127:D135,D138:D145,D148:D154,D157:D160,D163:D165,D168)</f>
        <v>249438.28</v>
      </c>
      <c r="E173" s="52">
        <f>SUM(E5:E13,E17:E22,E25:E31,E34:E39,E42:E47,E50:E53,E56:E59,E47,E62:E64,E67:E69,E72:E74,E77:E80,E83:E84,E87:E92,E92,E94:E96,E99:E103,E103,E105:E106,E109:E113,E116:E124,E127:E135,E138:E145,E148:E154,E157:E160,E163:E165,E168)</f>
        <v>259966.94000000003</v>
      </c>
      <c r="F173" s="52">
        <f>SUM(F5:F13,F17:F22,F25:F31,F34:F39,F42:F47,F50:F53,F56:F59,F47,F62:F64,F67:F69,F72:F74,F77:F80,F83:F84,F87:F92,F92,F94:F96,F99:F103,F103,F105:F106,F109:F113,F116:F124,F127:F135,F138:F145,F148:F154,F157:F160,F163:F165,F168)</f>
        <v>250310</v>
      </c>
      <c r="G173" s="52">
        <f>G171-G174</f>
        <v>245297</v>
      </c>
      <c r="H173" s="52">
        <f>H171-H174</f>
        <v>235595.49000000002</v>
      </c>
      <c r="I173" s="52">
        <f>I15-I14+I23+I32+I40+I48+I54+I60+I65+I70+I75+I81+I85+I92+I97+I103+I107+I114+I125+I136+I146+I155+I161+I166+I169</f>
        <v>245864</v>
      </c>
      <c r="J173" s="52">
        <f>J15-J14+J23+J32+J40+J48+J54+J60+J65+J70+J75+J81+J85+J92+J97+J103+J107+J114+J125+J136+J146+J155+J161+J166+J169</f>
        <v>245864</v>
      </c>
      <c r="K173" s="52">
        <f>K15-K14+K23+K32+K40+K48+K54+K60+K65+K70+K75+K81+K85+K92+K97+K103+K107+K114+K125+K136+K146+K155+K161+K166+K169</f>
        <v>245864</v>
      </c>
    </row>
    <row r="174" spans="1:11" x14ac:dyDescent="0.3">
      <c r="A174" s="53" t="s">
        <v>130</v>
      </c>
      <c r="B174" s="53"/>
      <c r="C174" s="54"/>
      <c r="D174" s="54">
        <f t="shared" ref="D174:K174" si="8">D14</f>
        <v>0</v>
      </c>
      <c r="E174" s="54">
        <f t="shared" si="8"/>
        <v>0</v>
      </c>
      <c r="F174" s="54">
        <f t="shared" si="8"/>
        <v>7771.74</v>
      </c>
      <c r="G174" s="54">
        <f t="shared" si="8"/>
        <v>7771.74</v>
      </c>
      <c r="H174" s="54">
        <f t="shared" si="8"/>
        <v>7754.84</v>
      </c>
      <c r="I174" s="54">
        <v>100000</v>
      </c>
      <c r="J174" s="54">
        <f t="shared" si="8"/>
        <v>0</v>
      </c>
      <c r="K174" s="54">
        <f t="shared" si="8"/>
        <v>0</v>
      </c>
    </row>
    <row r="175" spans="1:11" x14ac:dyDescent="0.3">
      <c r="A175" s="30"/>
      <c r="B175" s="30"/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1:11" x14ac:dyDescent="0.3">
      <c r="A176" s="30"/>
      <c r="B176" s="30"/>
      <c r="C176" s="29"/>
      <c r="D176" s="29"/>
      <c r="E176" s="29"/>
      <c r="F176" s="29"/>
      <c r="G176" s="29"/>
      <c r="H176" s="29"/>
      <c r="I176" s="29"/>
      <c r="J176" s="29"/>
      <c r="K176" s="29"/>
    </row>
    <row r="177" spans="1:2" x14ac:dyDescent="0.3">
      <c r="A177" s="30"/>
      <c r="B177" s="30"/>
    </row>
    <row r="178" spans="1:2" x14ac:dyDescent="0.3">
      <c r="A178" s="30"/>
      <c r="B178" s="30"/>
    </row>
    <row r="179" spans="1:2" x14ac:dyDescent="0.3">
      <c r="A179" s="30"/>
      <c r="B179" s="30"/>
    </row>
    <row r="180" spans="1:2" x14ac:dyDescent="0.3">
      <c r="A180" s="30"/>
      <c r="B180" s="30"/>
    </row>
    <row r="181" spans="1:2" x14ac:dyDescent="0.3">
      <c r="A181" s="30"/>
      <c r="B181" s="30"/>
    </row>
    <row r="182" spans="1:2" x14ac:dyDescent="0.3">
      <c r="A182" s="30"/>
      <c r="B182" s="30"/>
    </row>
    <row r="183" spans="1:2" x14ac:dyDescent="0.3">
      <c r="A183" s="30"/>
      <c r="B183" s="30"/>
    </row>
    <row r="184" spans="1:2" x14ac:dyDescent="0.3">
      <c r="A184" s="30"/>
      <c r="B184" s="30"/>
    </row>
    <row r="185" spans="1:2" x14ac:dyDescent="0.3">
      <c r="A185" s="30"/>
      <c r="B185" s="30"/>
    </row>
    <row r="186" spans="1:2" x14ac:dyDescent="0.3">
      <c r="A186" s="30"/>
      <c r="B186" s="30"/>
    </row>
    <row r="187" spans="1:2" x14ac:dyDescent="0.3">
      <c r="A187" s="30"/>
      <c r="B187" s="30"/>
    </row>
    <row r="188" spans="1:2" x14ac:dyDescent="0.3">
      <c r="A188" s="30"/>
      <c r="B188" s="30"/>
    </row>
    <row r="189" spans="1:2" x14ac:dyDescent="0.3">
      <c r="A189" s="30"/>
      <c r="B189" s="30"/>
    </row>
    <row r="190" spans="1:2" x14ac:dyDescent="0.3">
      <c r="A190" s="30"/>
      <c r="B190" s="30"/>
    </row>
    <row r="191" spans="1:2" x14ac:dyDescent="0.3">
      <c r="A191" s="30"/>
      <c r="B191" s="30"/>
    </row>
    <row r="192" spans="1:2" x14ac:dyDescent="0.3">
      <c r="A192" s="30"/>
      <c r="B192" s="30"/>
    </row>
    <row r="193" spans="1:2" x14ac:dyDescent="0.3">
      <c r="A193" s="30"/>
      <c r="B193" s="30"/>
    </row>
    <row r="194" spans="1:2" x14ac:dyDescent="0.3">
      <c r="A194" s="30"/>
      <c r="B194" s="30"/>
    </row>
    <row r="195" spans="1:2" x14ac:dyDescent="0.3">
      <c r="A195" s="30"/>
      <c r="B195" s="30"/>
    </row>
    <row r="196" spans="1:2" x14ac:dyDescent="0.3">
      <c r="A196" s="30"/>
      <c r="B196" s="30"/>
    </row>
    <row r="197" spans="1:2" x14ac:dyDescent="0.3">
      <c r="A197" s="30"/>
      <c r="B197" s="30"/>
    </row>
    <row r="198" spans="1:2" x14ac:dyDescent="0.3">
      <c r="A198" s="30"/>
      <c r="B198" s="30"/>
    </row>
    <row r="199" spans="1:2" x14ac:dyDescent="0.3">
      <c r="A199" s="30"/>
      <c r="B199" s="30"/>
    </row>
    <row r="200" spans="1:2" x14ac:dyDescent="0.3">
      <c r="A200" s="30"/>
      <c r="B200" s="30"/>
    </row>
    <row r="201" spans="1:2" x14ac:dyDescent="0.3">
      <c r="A201" s="30"/>
      <c r="B201" s="30"/>
    </row>
    <row r="202" spans="1:2" x14ac:dyDescent="0.3">
      <c r="A202" s="30"/>
      <c r="B202" s="30"/>
    </row>
    <row r="203" spans="1:2" x14ac:dyDescent="0.3">
      <c r="A203" s="30"/>
      <c r="B203" s="30"/>
    </row>
    <row r="204" spans="1:2" x14ac:dyDescent="0.3">
      <c r="A204" s="30"/>
      <c r="B204" s="30"/>
    </row>
    <row r="205" spans="1:2" x14ac:dyDescent="0.3">
      <c r="A205" s="30"/>
      <c r="B205" s="30"/>
    </row>
    <row r="206" spans="1:2" x14ac:dyDescent="0.3">
      <c r="A206" s="30"/>
      <c r="B206" s="30"/>
    </row>
    <row r="207" spans="1:2" x14ac:dyDescent="0.3">
      <c r="A207" s="30"/>
      <c r="B207" s="30"/>
    </row>
    <row r="208" spans="1:2" x14ac:dyDescent="0.3">
      <c r="A208" s="30"/>
      <c r="B208" s="30"/>
    </row>
    <row r="209" spans="1:2" x14ac:dyDescent="0.3">
      <c r="A209" s="30"/>
      <c r="B209" s="30"/>
    </row>
    <row r="210" spans="1:2" x14ac:dyDescent="0.3">
      <c r="A210" s="30"/>
      <c r="B210" s="30"/>
    </row>
    <row r="211" spans="1:2" x14ac:dyDescent="0.3">
      <c r="A211" s="30"/>
      <c r="B211" s="30"/>
    </row>
    <row r="212" spans="1:2" x14ac:dyDescent="0.3">
      <c r="A212" s="30"/>
      <c r="B212" s="30"/>
    </row>
    <row r="213" spans="1:2" x14ac:dyDescent="0.3">
      <c r="A213" s="30"/>
      <c r="B213" s="30"/>
    </row>
    <row r="214" spans="1:2" x14ac:dyDescent="0.3">
      <c r="A214" s="30"/>
      <c r="B214" s="30"/>
    </row>
    <row r="215" spans="1:2" x14ac:dyDescent="0.3">
      <c r="A215" s="30"/>
      <c r="B215" s="30"/>
    </row>
    <row r="216" spans="1:2" x14ac:dyDescent="0.3">
      <c r="A216" s="30"/>
      <c r="B216" s="30"/>
    </row>
    <row r="217" spans="1:2" x14ac:dyDescent="0.3">
      <c r="A217" s="30"/>
      <c r="B217" s="30"/>
    </row>
    <row r="218" spans="1:2" x14ac:dyDescent="0.3">
      <c r="A218" s="30"/>
      <c r="B218" s="30"/>
    </row>
    <row r="219" spans="1:2" x14ac:dyDescent="0.3">
      <c r="A219" s="30"/>
      <c r="B219" s="30"/>
    </row>
    <row r="220" spans="1:2" x14ac:dyDescent="0.3">
      <c r="A220" s="30"/>
      <c r="B220" s="30"/>
    </row>
    <row r="221" spans="1:2" x14ac:dyDescent="0.3">
      <c r="A221" s="30"/>
      <c r="B221" s="30"/>
    </row>
    <row r="222" spans="1:2" x14ac:dyDescent="0.3">
      <c r="A222" s="30"/>
      <c r="B222" s="30"/>
    </row>
    <row r="223" spans="1:2" x14ac:dyDescent="0.3">
      <c r="A223" s="30"/>
      <c r="B223" s="30"/>
    </row>
    <row r="224" spans="1:2" x14ac:dyDescent="0.3">
      <c r="A224" s="30"/>
      <c r="B224" s="30"/>
    </row>
    <row r="225" spans="1:2" x14ac:dyDescent="0.3">
      <c r="A225" s="30"/>
      <c r="B225" s="30"/>
    </row>
    <row r="226" spans="1:2" x14ac:dyDescent="0.3">
      <c r="A226" s="30"/>
      <c r="B226" s="30"/>
    </row>
    <row r="227" spans="1:2" x14ac:dyDescent="0.3">
      <c r="A227" s="30"/>
      <c r="B227" s="30"/>
    </row>
    <row r="228" spans="1:2" x14ac:dyDescent="0.3">
      <c r="A228" s="30"/>
      <c r="B228" s="30"/>
    </row>
    <row r="229" spans="1:2" x14ac:dyDescent="0.3">
      <c r="A229" s="30"/>
      <c r="B229" s="30"/>
    </row>
    <row r="230" spans="1:2" x14ac:dyDescent="0.3">
      <c r="A230" s="30"/>
      <c r="B230" s="30"/>
    </row>
    <row r="231" spans="1:2" x14ac:dyDescent="0.3">
      <c r="A231" s="30"/>
      <c r="B231" s="30"/>
    </row>
    <row r="232" spans="1:2" x14ac:dyDescent="0.3">
      <c r="A232" s="30"/>
      <c r="B232" s="30"/>
    </row>
    <row r="233" spans="1:2" x14ac:dyDescent="0.3">
      <c r="A233" s="30"/>
      <c r="B233" s="30"/>
    </row>
    <row r="234" spans="1:2" x14ac:dyDescent="0.3">
      <c r="A234" s="30"/>
      <c r="B234" s="30"/>
    </row>
    <row r="235" spans="1:2" x14ac:dyDescent="0.3">
      <c r="A235" s="30"/>
      <c r="B235" s="30"/>
    </row>
    <row r="236" spans="1:2" x14ac:dyDescent="0.3">
      <c r="A236" s="30"/>
      <c r="B236" s="30"/>
    </row>
    <row r="237" spans="1:2" x14ac:dyDescent="0.3">
      <c r="A237" s="30"/>
      <c r="B237" s="30"/>
    </row>
    <row r="238" spans="1:2" x14ac:dyDescent="0.3">
      <c r="A238" s="30"/>
      <c r="B238" s="30"/>
    </row>
    <row r="239" spans="1:2" x14ac:dyDescent="0.3">
      <c r="A239" s="30"/>
      <c r="B239" s="30"/>
    </row>
    <row r="240" spans="1:2" x14ac:dyDescent="0.3">
      <c r="A240" s="30"/>
      <c r="B240" s="30"/>
    </row>
    <row r="241" spans="1:2" x14ac:dyDescent="0.3">
      <c r="A241" s="30"/>
      <c r="B241" s="30"/>
    </row>
    <row r="242" spans="1:2" x14ac:dyDescent="0.3">
      <c r="A242" s="30"/>
      <c r="B242" s="30"/>
    </row>
    <row r="243" spans="1:2" x14ac:dyDescent="0.3">
      <c r="A243" s="30"/>
      <c r="B243" s="30"/>
    </row>
    <row r="244" spans="1:2" x14ac:dyDescent="0.3">
      <c r="A244" s="30"/>
      <c r="B244" s="30"/>
    </row>
    <row r="245" spans="1:2" x14ac:dyDescent="0.3">
      <c r="A245" s="30"/>
      <c r="B245" s="30"/>
    </row>
    <row r="246" spans="1:2" x14ac:dyDescent="0.3">
      <c r="A246" s="30"/>
      <c r="B246" s="30"/>
    </row>
    <row r="247" spans="1:2" x14ac:dyDescent="0.3">
      <c r="A247" s="30"/>
      <c r="B247" s="30"/>
    </row>
    <row r="248" spans="1:2" x14ac:dyDescent="0.3">
      <c r="A248" s="30"/>
      <c r="B248" s="30"/>
    </row>
    <row r="249" spans="1:2" x14ac:dyDescent="0.3">
      <c r="A249" s="30"/>
      <c r="B249" s="30"/>
    </row>
    <row r="250" spans="1:2" x14ac:dyDescent="0.3">
      <c r="A250" s="30"/>
      <c r="B250" s="30"/>
    </row>
    <row r="251" spans="1:2" x14ac:dyDescent="0.3">
      <c r="A251" s="30"/>
      <c r="B251" s="30"/>
    </row>
    <row r="252" spans="1:2" x14ac:dyDescent="0.3">
      <c r="A252" s="30"/>
      <c r="B252" s="30"/>
    </row>
    <row r="253" spans="1:2" x14ac:dyDescent="0.3">
      <c r="A253" s="30"/>
      <c r="B253" s="30"/>
    </row>
    <row r="254" spans="1:2" x14ac:dyDescent="0.3">
      <c r="A254" s="30"/>
      <c r="B254" s="30"/>
    </row>
    <row r="255" spans="1:2" x14ac:dyDescent="0.3">
      <c r="A255" s="30"/>
      <c r="B255" s="30"/>
    </row>
    <row r="256" spans="1:2" x14ac:dyDescent="0.3">
      <c r="A256" s="30"/>
      <c r="B256" s="30"/>
    </row>
    <row r="257" spans="1:2" x14ac:dyDescent="0.3">
      <c r="A257" s="30"/>
      <c r="B257" s="30"/>
    </row>
    <row r="258" spans="1:2" x14ac:dyDescent="0.3">
      <c r="A258" s="30"/>
      <c r="B258" s="30"/>
    </row>
    <row r="259" spans="1:2" x14ac:dyDescent="0.3">
      <c r="A259" s="30"/>
      <c r="B259" s="30"/>
    </row>
    <row r="260" spans="1:2" x14ac:dyDescent="0.3">
      <c r="A260" s="30"/>
      <c r="B260" s="30"/>
    </row>
    <row r="261" spans="1:2" x14ac:dyDescent="0.3">
      <c r="A261" s="30"/>
      <c r="B261" s="30"/>
    </row>
    <row r="262" spans="1:2" x14ac:dyDescent="0.3">
      <c r="A262" s="30"/>
      <c r="B262" s="30"/>
    </row>
    <row r="263" spans="1:2" x14ac:dyDescent="0.3">
      <c r="A263" s="30"/>
      <c r="B263" s="30"/>
    </row>
    <row r="264" spans="1:2" x14ac:dyDescent="0.3">
      <c r="A264" s="30"/>
      <c r="B264" s="30"/>
    </row>
    <row r="265" spans="1:2" x14ac:dyDescent="0.3">
      <c r="A265" s="30"/>
      <c r="B265" s="30"/>
    </row>
    <row r="266" spans="1:2" x14ac:dyDescent="0.3">
      <c r="A266" s="30"/>
      <c r="B266" s="30"/>
    </row>
    <row r="267" spans="1:2" x14ac:dyDescent="0.3">
      <c r="A267" s="30"/>
      <c r="B267" s="30"/>
    </row>
    <row r="268" spans="1:2" x14ac:dyDescent="0.3">
      <c r="A268" s="30"/>
      <c r="B268" s="30"/>
    </row>
  </sheetData>
  <mergeCells count="48">
    <mergeCell ref="A1:K2"/>
    <mergeCell ref="A5:A15"/>
    <mergeCell ref="A17:A23"/>
    <mergeCell ref="A25:A32"/>
    <mergeCell ref="A34:A40"/>
    <mergeCell ref="A4:K4"/>
    <mergeCell ref="A16:K16"/>
    <mergeCell ref="A24:K24"/>
    <mergeCell ref="A33:K33"/>
    <mergeCell ref="A167:K167"/>
    <mergeCell ref="A98:K98"/>
    <mergeCell ref="A104:K104"/>
    <mergeCell ref="A108:K108"/>
    <mergeCell ref="A115:K115"/>
    <mergeCell ref="A126:K126"/>
    <mergeCell ref="A127:A136"/>
    <mergeCell ref="A138:A146"/>
    <mergeCell ref="A99:A103"/>
    <mergeCell ref="A109:A114"/>
    <mergeCell ref="A116:A125"/>
    <mergeCell ref="A137:K137"/>
    <mergeCell ref="A148:A155"/>
    <mergeCell ref="A157:A161"/>
    <mergeCell ref="A105:A107"/>
    <mergeCell ref="A163:A166"/>
    <mergeCell ref="A147:K147"/>
    <mergeCell ref="A156:K156"/>
    <mergeCell ref="A162:K162"/>
    <mergeCell ref="A66:K66"/>
    <mergeCell ref="A62:A65"/>
    <mergeCell ref="A83:A85"/>
    <mergeCell ref="A77:A81"/>
    <mergeCell ref="A72:A75"/>
    <mergeCell ref="A87:A92"/>
    <mergeCell ref="A94:A97"/>
    <mergeCell ref="A82:K82"/>
    <mergeCell ref="A86:K86"/>
    <mergeCell ref="A93:K93"/>
    <mergeCell ref="A67:A70"/>
    <mergeCell ref="A41:K41"/>
    <mergeCell ref="A49:K49"/>
    <mergeCell ref="A55:K55"/>
    <mergeCell ref="A71:K71"/>
    <mergeCell ref="A76:K76"/>
    <mergeCell ref="A42:A48"/>
    <mergeCell ref="A61:K61"/>
    <mergeCell ref="A50:A54"/>
    <mergeCell ref="A56:A6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J15" sqref="J15"/>
    </sheetView>
  </sheetViews>
  <sheetFormatPr defaultRowHeight="14.4" x14ac:dyDescent="0.3"/>
  <cols>
    <col min="2" max="2" width="12" bestFit="1" customWidth="1"/>
    <col min="3" max="3" width="16.5546875" bestFit="1" customWidth="1"/>
    <col min="5" max="5" width="11" customWidth="1"/>
    <col min="6" max="6" width="18" bestFit="1" customWidth="1"/>
  </cols>
  <sheetData>
    <row r="1" spans="1:7" s="59" customFormat="1" x14ac:dyDescent="0.3">
      <c r="A1" s="247" t="s">
        <v>154</v>
      </c>
      <c r="B1" s="248"/>
      <c r="C1" s="248"/>
      <c r="D1" s="248"/>
      <c r="E1" s="248"/>
      <c r="F1" s="248"/>
      <c r="G1" s="248"/>
    </row>
    <row r="2" spans="1:7" s="59" customFormat="1" ht="15" thickBot="1" x14ac:dyDescent="0.35">
      <c r="B2" s="63"/>
      <c r="C2" s="63"/>
      <c r="D2" s="63"/>
      <c r="E2" s="63"/>
      <c r="F2" s="63"/>
      <c r="G2" s="63"/>
    </row>
    <row r="3" spans="1:7" s="59" customFormat="1" x14ac:dyDescent="0.3">
      <c r="A3" s="239" t="s">
        <v>136</v>
      </c>
      <c r="B3" s="240"/>
      <c r="C3" s="240"/>
      <c r="D3" s="64" t="s">
        <v>137</v>
      </c>
      <c r="E3" s="64" t="s">
        <v>139</v>
      </c>
      <c r="F3" s="65" t="s">
        <v>140</v>
      </c>
    </row>
    <row r="4" spans="1:7" x14ac:dyDescent="0.3">
      <c r="A4" s="71">
        <v>41</v>
      </c>
      <c r="B4" s="73">
        <v>111003</v>
      </c>
      <c r="C4" s="67" t="s">
        <v>138</v>
      </c>
      <c r="D4" s="67">
        <v>148700</v>
      </c>
      <c r="E4" s="67">
        <f>F4-D4</f>
        <v>6987</v>
      </c>
      <c r="F4" s="68">
        <v>155687</v>
      </c>
    </row>
    <row r="5" spans="1:7" x14ac:dyDescent="0.3">
      <c r="A5" s="71">
        <v>41</v>
      </c>
      <c r="B5" s="73">
        <v>223003</v>
      </c>
      <c r="C5" s="67" t="s">
        <v>141</v>
      </c>
      <c r="D5" s="67">
        <v>0</v>
      </c>
      <c r="E5" s="67">
        <f>F5-D5</f>
        <v>1500</v>
      </c>
      <c r="F5" s="68">
        <v>1500</v>
      </c>
    </row>
    <row r="6" spans="1:7" x14ac:dyDescent="0.3">
      <c r="A6" s="71">
        <v>41</v>
      </c>
      <c r="B6" s="73">
        <v>292017</v>
      </c>
      <c r="C6" s="67" t="s">
        <v>33</v>
      </c>
      <c r="D6" s="67">
        <v>0</v>
      </c>
      <c r="E6" s="67">
        <f t="shared" ref="E6:E11" si="0">F6-D6</f>
        <v>135889.35999999999</v>
      </c>
      <c r="F6" s="68">
        <v>135889.35999999999</v>
      </c>
    </row>
    <row r="7" spans="1:7" x14ac:dyDescent="0.3">
      <c r="A7" s="71">
        <v>72</v>
      </c>
      <c r="B7" s="73">
        <v>311</v>
      </c>
      <c r="C7" s="67" t="s">
        <v>35</v>
      </c>
      <c r="D7" s="67">
        <v>0</v>
      </c>
      <c r="E7" s="67">
        <f t="shared" si="0"/>
        <v>1728</v>
      </c>
      <c r="F7" s="68">
        <v>1728</v>
      </c>
    </row>
    <row r="8" spans="1:7" x14ac:dyDescent="0.3">
      <c r="A8" s="71">
        <v>111</v>
      </c>
      <c r="B8" s="73">
        <v>312001</v>
      </c>
      <c r="C8" s="67" t="s">
        <v>142</v>
      </c>
      <c r="D8" s="67">
        <v>44940</v>
      </c>
      <c r="E8" s="67">
        <f t="shared" si="0"/>
        <v>2231.739999999998</v>
      </c>
      <c r="F8" s="68">
        <v>47171.74</v>
      </c>
    </row>
    <row r="9" spans="1:7" x14ac:dyDescent="0.3">
      <c r="A9" s="71" t="s">
        <v>147</v>
      </c>
      <c r="B9" s="73">
        <v>312001</v>
      </c>
      <c r="C9" s="67" t="s">
        <v>143</v>
      </c>
      <c r="D9" s="67">
        <v>0</v>
      </c>
      <c r="E9" s="67">
        <f t="shared" si="0"/>
        <v>1468.23</v>
      </c>
      <c r="F9" s="68">
        <v>1468.23</v>
      </c>
    </row>
    <row r="10" spans="1:7" x14ac:dyDescent="0.3">
      <c r="A10" s="71"/>
      <c r="B10" s="73"/>
      <c r="C10" s="67"/>
      <c r="D10" s="67"/>
      <c r="E10" s="67"/>
      <c r="F10" s="68"/>
    </row>
    <row r="11" spans="1:7" ht="15" thickBot="1" x14ac:dyDescent="0.35">
      <c r="A11" s="72">
        <v>46</v>
      </c>
      <c r="B11" s="74">
        <v>453</v>
      </c>
      <c r="C11" s="69" t="s">
        <v>144</v>
      </c>
      <c r="D11" s="69">
        <v>0</v>
      </c>
      <c r="E11" s="69">
        <f t="shared" si="0"/>
        <v>66699.88</v>
      </c>
      <c r="F11" s="70">
        <f>Príjmy!G33</f>
        <v>66699.88</v>
      </c>
    </row>
    <row r="12" spans="1:7" ht="15" thickBot="1" x14ac:dyDescent="0.35">
      <c r="A12" s="244" t="s">
        <v>150</v>
      </c>
      <c r="B12" s="245"/>
      <c r="C12" s="246"/>
      <c r="D12" s="69">
        <f>D4+D5+D6+D7+D8+D9+D10+D11</f>
        <v>193640</v>
      </c>
      <c r="E12" s="69">
        <f>E4+E5+E6+E7+E8+E9+E10+E11</f>
        <v>216504.21</v>
      </c>
      <c r="F12" s="74">
        <f>F4+F5+F6+F7+F8+F9+F10+F11</f>
        <v>410144.20999999996</v>
      </c>
    </row>
    <row r="14" spans="1:7" ht="15" thickBot="1" x14ac:dyDescent="0.35"/>
    <row r="15" spans="1:7" x14ac:dyDescent="0.3">
      <c r="A15" s="241" t="s">
        <v>145</v>
      </c>
      <c r="B15" s="242"/>
      <c r="C15" s="243"/>
      <c r="D15" s="64" t="s">
        <v>137</v>
      </c>
      <c r="E15" s="64" t="s">
        <v>139</v>
      </c>
      <c r="F15" s="65" t="s">
        <v>140</v>
      </c>
    </row>
    <row r="16" spans="1:7" x14ac:dyDescent="0.3">
      <c r="A16" s="66" t="s">
        <v>151</v>
      </c>
      <c r="B16" s="73">
        <v>632</v>
      </c>
      <c r="C16" s="67" t="s">
        <v>59</v>
      </c>
      <c r="D16" s="67">
        <v>5050</v>
      </c>
      <c r="E16" s="67">
        <f t="shared" ref="E16:E25" si="1">F16-D16</f>
        <v>3950</v>
      </c>
      <c r="F16" s="68">
        <v>9000</v>
      </c>
    </row>
    <row r="17" spans="1:6" x14ac:dyDescent="0.3">
      <c r="A17" s="66" t="s">
        <v>151</v>
      </c>
      <c r="B17" s="73">
        <v>633</v>
      </c>
      <c r="C17" s="67" t="s">
        <v>146</v>
      </c>
      <c r="D17" s="67">
        <v>3455</v>
      </c>
      <c r="E17" s="67">
        <f t="shared" si="1"/>
        <v>1000</v>
      </c>
      <c r="F17" s="68">
        <v>4455</v>
      </c>
    </row>
    <row r="18" spans="1:6" x14ac:dyDescent="0.3">
      <c r="A18" s="66" t="s">
        <v>158</v>
      </c>
      <c r="B18" s="73">
        <v>633</v>
      </c>
      <c r="C18" s="67" t="s">
        <v>159</v>
      </c>
      <c r="D18" s="67">
        <v>0</v>
      </c>
      <c r="E18" s="67">
        <f>F18-D18</f>
        <v>1000</v>
      </c>
      <c r="F18" s="68">
        <v>1000</v>
      </c>
    </row>
    <row r="19" spans="1:6" x14ac:dyDescent="0.3">
      <c r="A19" s="66" t="s">
        <v>152</v>
      </c>
      <c r="B19" s="73">
        <v>632</v>
      </c>
      <c r="C19" s="67" t="s">
        <v>59</v>
      </c>
      <c r="D19" s="67">
        <v>500</v>
      </c>
      <c r="E19" s="67">
        <f t="shared" si="1"/>
        <v>1100</v>
      </c>
      <c r="F19" s="68">
        <v>1600</v>
      </c>
    </row>
    <row r="20" spans="1:6" x14ac:dyDescent="0.3">
      <c r="A20" s="66" t="s">
        <v>153</v>
      </c>
      <c r="B20" s="73">
        <v>632</v>
      </c>
      <c r="C20" s="67" t="s">
        <v>59</v>
      </c>
      <c r="D20" s="67">
        <v>1130</v>
      </c>
      <c r="E20" s="67">
        <f t="shared" si="1"/>
        <v>470</v>
      </c>
      <c r="F20" s="68">
        <v>1600</v>
      </c>
    </row>
    <row r="21" spans="1:6" x14ac:dyDescent="0.3">
      <c r="A21" s="66" t="s">
        <v>153</v>
      </c>
      <c r="B21" s="73">
        <v>633</v>
      </c>
      <c r="C21" s="67" t="s">
        <v>155</v>
      </c>
      <c r="D21" s="67">
        <v>3970</v>
      </c>
      <c r="E21" s="67">
        <f t="shared" si="1"/>
        <v>500</v>
      </c>
      <c r="F21" s="68">
        <v>4470</v>
      </c>
    </row>
    <row r="22" spans="1:6" x14ac:dyDescent="0.3">
      <c r="A22" s="66" t="s">
        <v>156</v>
      </c>
      <c r="B22" s="73">
        <v>633</v>
      </c>
      <c r="C22" s="67" t="s">
        <v>157</v>
      </c>
      <c r="D22" s="67">
        <v>3500</v>
      </c>
      <c r="E22" s="67">
        <f t="shared" si="1"/>
        <v>2000</v>
      </c>
      <c r="F22" s="68">
        <v>5500</v>
      </c>
    </row>
    <row r="23" spans="1:6" x14ac:dyDescent="0.3">
      <c r="A23" s="66" t="s">
        <v>160</v>
      </c>
      <c r="B23" s="73">
        <v>635</v>
      </c>
      <c r="C23" s="67" t="s">
        <v>161</v>
      </c>
      <c r="D23" s="67">
        <v>1200</v>
      </c>
      <c r="E23" s="67">
        <f t="shared" si="1"/>
        <v>500</v>
      </c>
      <c r="F23" s="68">
        <v>1700</v>
      </c>
    </row>
    <row r="24" spans="1:6" x14ac:dyDescent="0.3">
      <c r="A24" s="71">
        <v>41</v>
      </c>
      <c r="B24" s="73" t="s">
        <v>148</v>
      </c>
      <c r="C24" s="67"/>
      <c r="D24" s="67">
        <v>26663</v>
      </c>
      <c r="E24" s="67">
        <f t="shared" si="1"/>
        <v>1300</v>
      </c>
      <c r="F24" s="68">
        <v>27963</v>
      </c>
    </row>
    <row r="25" spans="1:6" ht="15" thickBot="1" x14ac:dyDescent="0.35">
      <c r="A25" s="72">
        <v>9121</v>
      </c>
      <c r="B25" s="74" t="s">
        <v>149</v>
      </c>
      <c r="C25" s="69"/>
      <c r="D25" s="69">
        <v>43667</v>
      </c>
      <c r="E25" s="69">
        <f t="shared" si="1"/>
        <v>2000</v>
      </c>
      <c r="F25" s="70">
        <v>45667</v>
      </c>
    </row>
    <row r="26" spans="1:6" ht="15" thickBot="1" x14ac:dyDescent="0.35">
      <c r="A26" s="244" t="s">
        <v>150</v>
      </c>
      <c r="B26" s="249"/>
      <c r="C26" s="250"/>
      <c r="D26" s="75">
        <f>D16+D17+D19+D20+D24+D25</f>
        <v>80465</v>
      </c>
      <c r="E26" s="75">
        <f>E16+E17+E19+E20+E24+E25</f>
        <v>9820</v>
      </c>
      <c r="F26" s="75">
        <f>F16+F17+F19+F20+F24+F25</f>
        <v>90285</v>
      </c>
    </row>
  </sheetData>
  <mergeCells count="5">
    <mergeCell ref="A3:C3"/>
    <mergeCell ref="A15:C15"/>
    <mergeCell ref="A12:C12"/>
    <mergeCell ref="A1:G1"/>
    <mergeCell ref="A26:C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66"/>
  <sheetViews>
    <sheetView tabSelected="1" view="pageBreakPreview" zoomScaleNormal="100" zoomScaleSheetLayoutView="100" workbookViewId="0">
      <selection activeCell="G10" sqref="G10"/>
    </sheetView>
  </sheetViews>
  <sheetFormatPr defaultRowHeight="14.4" x14ac:dyDescent="0.3"/>
  <cols>
    <col min="1" max="1" width="7.109375" customWidth="1"/>
    <col min="2" max="2" width="9" customWidth="1"/>
    <col min="3" max="3" width="20.44140625" customWidth="1"/>
    <col min="4" max="7" width="17.109375" bestFit="1" customWidth="1"/>
    <col min="8" max="8" width="17.109375" style="101" bestFit="1" customWidth="1"/>
    <col min="9" max="9" width="18.109375" bestFit="1" customWidth="1"/>
    <col min="10" max="10" width="18.109375" style="85" bestFit="1" customWidth="1"/>
    <col min="11" max="11" width="10.88671875" bestFit="1" customWidth="1"/>
    <col min="12" max="12" width="9.6640625" bestFit="1" customWidth="1"/>
    <col min="17" max="17" width="15.33203125" customWidth="1"/>
    <col min="18" max="18" width="13.6640625" customWidth="1"/>
  </cols>
  <sheetData>
    <row r="1" spans="1:10" ht="15" customHeight="1" x14ac:dyDescent="0.3">
      <c r="A1" s="254" t="s">
        <v>235</v>
      </c>
      <c r="B1" s="255"/>
      <c r="C1" s="255"/>
      <c r="D1" s="255"/>
      <c r="E1" s="255"/>
      <c r="F1" s="255"/>
      <c r="G1" s="255"/>
      <c r="H1" s="255"/>
      <c r="I1" s="255"/>
      <c r="J1" s="256"/>
    </row>
    <row r="2" spans="1:10" ht="9.75" customHeight="1" thickBot="1" x14ac:dyDescent="0.35">
      <c r="A2" s="257"/>
      <c r="B2" s="258"/>
      <c r="C2" s="258"/>
      <c r="D2" s="258"/>
      <c r="E2" s="258"/>
      <c r="F2" s="258"/>
      <c r="G2" s="258"/>
      <c r="H2" s="258"/>
      <c r="I2" s="258"/>
      <c r="J2" s="259"/>
    </row>
    <row r="3" spans="1:10" s="78" customFormat="1" ht="32.25" customHeight="1" thickBot="1" x14ac:dyDescent="0.45">
      <c r="A3" s="251" t="s">
        <v>189</v>
      </c>
      <c r="B3" s="252"/>
      <c r="C3" s="252"/>
      <c r="D3" s="252"/>
      <c r="E3" s="252"/>
      <c r="F3" s="252"/>
      <c r="G3" s="252"/>
      <c r="H3" s="252"/>
      <c r="I3" s="252"/>
      <c r="J3" s="253"/>
    </row>
    <row r="4" spans="1:10" s="78" customFormat="1" ht="53.25" customHeight="1" thickBot="1" x14ac:dyDescent="0.35">
      <c r="A4" s="108" t="s">
        <v>0</v>
      </c>
      <c r="B4" s="108" t="s">
        <v>1</v>
      </c>
      <c r="C4" s="108" t="s">
        <v>2</v>
      </c>
      <c r="D4" s="109" t="s">
        <v>228</v>
      </c>
      <c r="E4" s="109" t="s">
        <v>236</v>
      </c>
      <c r="F4" s="200" t="s">
        <v>238</v>
      </c>
      <c r="G4" s="200" t="s">
        <v>239</v>
      </c>
      <c r="H4" s="109" t="s">
        <v>240</v>
      </c>
      <c r="I4" s="109" t="s">
        <v>227</v>
      </c>
      <c r="J4" s="109" t="s">
        <v>241</v>
      </c>
    </row>
    <row r="5" spans="1:10" x14ac:dyDescent="0.3">
      <c r="A5" s="104">
        <v>41</v>
      </c>
      <c r="B5" s="105">
        <v>111003</v>
      </c>
      <c r="C5" s="105" t="s">
        <v>11</v>
      </c>
      <c r="D5" s="209">
        <v>26859.27</v>
      </c>
      <c r="E5" s="209">
        <v>24537.88</v>
      </c>
      <c r="F5" s="14">
        <v>27000</v>
      </c>
      <c r="G5" s="197">
        <v>27000</v>
      </c>
      <c r="H5" s="106">
        <v>30000</v>
      </c>
      <c r="I5" s="106">
        <v>31000</v>
      </c>
      <c r="J5" s="106">
        <v>31000</v>
      </c>
    </row>
    <row r="6" spans="1:10" x14ac:dyDescent="0.3">
      <c r="A6" s="15">
        <v>41</v>
      </c>
      <c r="B6" s="14">
        <v>121001</v>
      </c>
      <c r="C6" s="14" t="s">
        <v>12</v>
      </c>
      <c r="D6" s="187">
        <v>11733.95</v>
      </c>
      <c r="E6" s="187">
        <v>19382.48</v>
      </c>
      <c r="F6" s="14">
        <v>20000</v>
      </c>
      <c r="G6" s="197">
        <v>20000</v>
      </c>
      <c r="H6" s="100">
        <v>20000</v>
      </c>
      <c r="I6" s="100">
        <v>20000</v>
      </c>
      <c r="J6" s="100">
        <v>20000</v>
      </c>
    </row>
    <row r="7" spans="1:10" x14ac:dyDescent="0.3">
      <c r="A7" s="15">
        <v>41</v>
      </c>
      <c r="B7" s="14">
        <v>121002</v>
      </c>
      <c r="C7" s="14" t="s">
        <v>13</v>
      </c>
      <c r="D7" s="187">
        <v>1378</v>
      </c>
      <c r="E7" s="187">
        <v>1552.03</v>
      </c>
      <c r="F7" s="14">
        <v>1500</v>
      </c>
      <c r="G7" s="197">
        <v>1500</v>
      </c>
      <c r="H7" s="100">
        <v>1500</v>
      </c>
      <c r="I7" s="100">
        <v>1500</v>
      </c>
      <c r="J7" s="100">
        <v>1500</v>
      </c>
    </row>
    <row r="8" spans="1:10" x14ac:dyDescent="0.3">
      <c r="A8" s="15">
        <v>41</v>
      </c>
      <c r="B8" s="14">
        <v>121003</v>
      </c>
      <c r="C8" s="14" t="s">
        <v>14</v>
      </c>
      <c r="D8" s="187">
        <v>0</v>
      </c>
      <c r="E8" s="187">
        <v>0</v>
      </c>
      <c r="F8" s="67">
        <v>0</v>
      </c>
      <c r="G8" s="197">
        <v>0</v>
      </c>
      <c r="H8" s="100">
        <v>0</v>
      </c>
      <c r="I8" s="100">
        <v>0</v>
      </c>
      <c r="J8" s="100">
        <v>0</v>
      </c>
    </row>
    <row r="9" spans="1:10" x14ac:dyDescent="0.3">
      <c r="A9" s="15">
        <v>41</v>
      </c>
      <c r="B9" s="14">
        <v>133001</v>
      </c>
      <c r="C9" s="14" t="s">
        <v>15</v>
      </c>
      <c r="D9" s="187">
        <v>108</v>
      </c>
      <c r="E9" s="187">
        <v>76</v>
      </c>
      <c r="F9" s="14">
        <v>100</v>
      </c>
      <c r="G9" s="197">
        <v>100</v>
      </c>
      <c r="H9" s="100">
        <v>100</v>
      </c>
      <c r="I9" s="100">
        <v>100</v>
      </c>
      <c r="J9" s="100">
        <v>100</v>
      </c>
    </row>
    <row r="10" spans="1:10" x14ac:dyDescent="0.3">
      <c r="A10" s="15">
        <v>41</v>
      </c>
      <c r="B10" s="14">
        <v>133003</v>
      </c>
      <c r="C10" s="14" t="s">
        <v>190</v>
      </c>
      <c r="D10" s="187">
        <v>0</v>
      </c>
      <c r="E10" s="187">
        <v>0</v>
      </c>
      <c r="F10" s="67">
        <v>0</v>
      </c>
      <c r="G10" s="197">
        <v>0</v>
      </c>
      <c r="H10" s="100">
        <v>0</v>
      </c>
      <c r="I10" s="100">
        <v>0</v>
      </c>
      <c r="J10" s="100">
        <v>0</v>
      </c>
    </row>
    <row r="11" spans="1:10" x14ac:dyDescent="0.3">
      <c r="A11" s="15">
        <v>41</v>
      </c>
      <c r="B11" s="14">
        <v>133006</v>
      </c>
      <c r="C11" s="76" t="s">
        <v>168</v>
      </c>
      <c r="D11" s="187">
        <v>0</v>
      </c>
      <c r="E11" s="187">
        <v>0</v>
      </c>
      <c r="F11" s="67">
        <v>200</v>
      </c>
      <c r="G11" s="197">
        <v>100</v>
      </c>
      <c r="H11" s="100">
        <v>100</v>
      </c>
      <c r="I11" s="100">
        <v>200</v>
      </c>
      <c r="J11" s="100">
        <v>200</v>
      </c>
    </row>
    <row r="12" spans="1:10" x14ac:dyDescent="0.3">
      <c r="A12" s="15">
        <v>41</v>
      </c>
      <c r="B12" s="14">
        <v>133012</v>
      </c>
      <c r="C12" s="14" t="s">
        <v>17</v>
      </c>
      <c r="D12" s="187">
        <v>0</v>
      </c>
      <c r="E12" s="187">
        <v>0</v>
      </c>
      <c r="F12" s="67">
        <v>0</v>
      </c>
      <c r="G12" s="197">
        <v>0</v>
      </c>
      <c r="H12" s="100">
        <v>0</v>
      </c>
      <c r="I12" s="100">
        <v>0</v>
      </c>
      <c r="J12" s="100">
        <v>0</v>
      </c>
    </row>
    <row r="13" spans="1:10" x14ac:dyDescent="0.3">
      <c r="A13" s="15">
        <v>41</v>
      </c>
      <c r="B13" s="14">
        <v>133013</v>
      </c>
      <c r="C13" s="14" t="s">
        <v>18</v>
      </c>
      <c r="D13" s="187">
        <v>1639.08</v>
      </c>
      <c r="E13" s="187">
        <v>1782.11</v>
      </c>
      <c r="F13" s="14">
        <v>1700</v>
      </c>
      <c r="G13" s="197">
        <v>1800</v>
      </c>
      <c r="H13" s="100">
        <v>1800</v>
      </c>
      <c r="I13" s="100">
        <v>1800</v>
      </c>
      <c r="J13" s="100">
        <v>1800</v>
      </c>
    </row>
    <row r="14" spans="1:10" x14ac:dyDescent="0.3">
      <c r="A14" s="172"/>
      <c r="B14" s="173"/>
      <c r="C14" s="80"/>
      <c r="D14" s="100"/>
      <c r="E14" s="187"/>
      <c r="F14" s="67"/>
      <c r="G14" s="197"/>
      <c r="H14" s="191"/>
      <c r="I14" s="100"/>
      <c r="J14" s="100"/>
    </row>
    <row r="15" spans="1:10" ht="25.8" x14ac:dyDescent="0.5">
      <c r="A15" s="268">
        <v>100</v>
      </c>
      <c r="B15" s="269"/>
      <c r="C15" s="159" t="s">
        <v>201</v>
      </c>
      <c r="D15" s="207">
        <f>SUM(D5:D13)</f>
        <v>41718.300000000003</v>
      </c>
      <c r="E15" s="188">
        <f>SUM(E5:E13)</f>
        <v>47330.5</v>
      </c>
      <c r="F15" s="215">
        <f>SUM(F5:F14)</f>
        <v>50500</v>
      </c>
      <c r="G15" s="198">
        <f>SUM(G5:G14)</f>
        <v>50500</v>
      </c>
      <c r="H15" s="192">
        <f>SUM(H5:H13)</f>
        <v>53500</v>
      </c>
      <c r="I15" s="208">
        <f>SUM(I5:I13)</f>
        <v>54600</v>
      </c>
      <c r="J15" s="208">
        <f>SUM(J5:J13)</f>
        <v>54600</v>
      </c>
    </row>
    <row r="16" spans="1:10" x14ac:dyDescent="0.3">
      <c r="A16" s="15">
        <v>41</v>
      </c>
      <c r="B16" s="14">
        <v>212002</v>
      </c>
      <c r="C16" s="14" t="s">
        <v>19</v>
      </c>
      <c r="D16" s="100">
        <v>0</v>
      </c>
      <c r="E16" s="210">
        <v>713.29</v>
      </c>
      <c r="F16" s="14">
        <v>300</v>
      </c>
      <c r="G16" s="197">
        <v>350</v>
      </c>
      <c r="H16" s="191">
        <v>350</v>
      </c>
      <c r="I16" s="100">
        <v>350</v>
      </c>
      <c r="J16" s="100">
        <v>350</v>
      </c>
    </row>
    <row r="17" spans="1:10" x14ac:dyDescent="0.3">
      <c r="A17" s="15">
        <v>41</v>
      </c>
      <c r="B17" s="14">
        <v>212003</v>
      </c>
      <c r="C17" s="14" t="s">
        <v>20</v>
      </c>
      <c r="D17" s="100">
        <v>303.73</v>
      </c>
      <c r="E17" s="210">
        <v>0</v>
      </c>
      <c r="F17" s="14">
        <v>0</v>
      </c>
      <c r="G17" s="197">
        <v>0</v>
      </c>
      <c r="H17" s="191">
        <v>0</v>
      </c>
      <c r="I17" s="100">
        <v>0</v>
      </c>
      <c r="J17" s="100">
        <v>0</v>
      </c>
    </row>
    <row r="18" spans="1:10" x14ac:dyDescent="0.3">
      <c r="A18" s="15">
        <v>41</v>
      </c>
      <c r="B18" s="14">
        <v>212004</v>
      </c>
      <c r="C18" s="14" t="s">
        <v>21</v>
      </c>
      <c r="D18" s="100">
        <v>0</v>
      </c>
      <c r="E18" s="210">
        <v>0</v>
      </c>
      <c r="F18" s="14">
        <v>0</v>
      </c>
      <c r="G18" s="197">
        <v>0</v>
      </c>
      <c r="H18" s="191">
        <v>0</v>
      </c>
      <c r="I18" s="100">
        <v>0</v>
      </c>
      <c r="J18" s="100">
        <v>0</v>
      </c>
    </row>
    <row r="19" spans="1:10" x14ac:dyDescent="0.3">
      <c r="A19" s="15">
        <v>41</v>
      </c>
      <c r="B19" s="14">
        <v>221004</v>
      </c>
      <c r="C19" s="14" t="s">
        <v>217</v>
      </c>
      <c r="D19" s="100">
        <v>384.4</v>
      </c>
      <c r="E19" s="210">
        <v>105.86</v>
      </c>
      <c r="F19" s="14">
        <v>100</v>
      </c>
      <c r="G19" s="197">
        <v>100</v>
      </c>
      <c r="H19" s="191">
        <v>100</v>
      </c>
      <c r="I19" s="100">
        <v>100</v>
      </c>
      <c r="J19" s="100">
        <v>100</v>
      </c>
    </row>
    <row r="20" spans="1:10" x14ac:dyDescent="0.3">
      <c r="A20" s="15">
        <v>41</v>
      </c>
      <c r="B20" s="14">
        <v>221002</v>
      </c>
      <c r="C20" s="14" t="s">
        <v>225</v>
      </c>
      <c r="D20" s="100">
        <v>0</v>
      </c>
      <c r="E20" s="210">
        <v>0</v>
      </c>
      <c r="F20" s="14">
        <v>50</v>
      </c>
      <c r="G20" s="197">
        <v>50</v>
      </c>
      <c r="H20" s="191">
        <v>100</v>
      </c>
      <c r="I20" s="100">
        <v>100</v>
      </c>
      <c r="J20" s="100">
        <f>H20</f>
        <v>100</v>
      </c>
    </row>
    <row r="21" spans="1:10" x14ac:dyDescent="0.3">
      <c r="A21" s="15">
        <v>41</v>
      </c>
      <c r="B21" s="14">
        <v>223001</v>
      </c>
      <c r="C21" s="14" t="s">
        <v>24</v>
      </c>
      <c r="D21" s="100">
        <v>0</v>
      </c>
      <c r="E21" s="210">
        <v>0</v>
      </c>
      <c r="F21" s="14">
        <v>0</v>
      </c>
      <c r="G21" s="197">
        <v>0</v>
      </c>
      <c r="H21" s="191">
        <v>0</v>
      </c>
      <c r="I21" s="100">
        <v>0</v>
      </c>
      <c r="J21" s="100">
        <v>0</v>
      </c>
    </row>
    <row r="22" spans="1:10" x14ac:dyDescent="0.3">
      <c r="A22" s="15" t="s">
        <v>191</v>
      </c>
      <c r="B22" s="14">
        <v>223001</v>
      </c>
      <c r="C22" s="14" t="s">
        <v>192</v>
      </c>
      <c r="D22" s="100">
        <v>57.5</v>
      </c>
      <c r="E22" s="210">
        <v>0</v>
      </c>
      <c r="F22" s="14">
        <v>0</v>
      </c>
      <c r="G22" s="197">
        <v>0</v>
      </c>
      <c r="H22" s="191">
        <v>0</v>
      </c>
      <c r="I22" s="100">
        <v>0</v>
      </c>
      <c r="J22" s="100">
        <v>0</v>
      </c>
    </row>
    <row r="23" spans="1:10" x14ac:dyDescent="0.3">
      <c r="A23" s="15" t="s">
        <v>195</v>
      </c>
      <c r="B23" s="14">
        <v>223002</v>
      </c>
      <c r="C23" s="14" t="s">
        <v>25</v>
      </c>
      <c r="D23" s="100">
        <v>0</v>
      </c>
      <c r="E23" s="210">
        <v>0</v>
      </c>
      <c r="F23" s="14">
        <v>0</v>
      </c>
      <c r="G23" s="197">
        <v>0</v>
      </c>
      <c r="H23" s="191">
        <v>0</v>
      </c>
      <c r="I23" s="100">
        <v>0</v>
      </c>
      <c r="J23" s="100">
        <v>0</v>
      </c>
    </row>
    <row r="24" spans="1:10" x14ac:dyDescent="0.3">
      <c r="A24" s="15" t="s">
        <v>191</v>
      </c>
      <c r="B24" s="14">
        <v>223003</v>
      </c>
      <c r="C24" s="14" t="s">
        <v>26</v>
      </c>
      <c r="D24" s="100">
        <v>0</v>
      </c>
      <c r="E24" s="210">
        <v>0</v>
      </c>
      <c r="F24" s="14">
        <v>0</v>
      </c>
      <c r="G24" s="197">
        <v>0</v>
      </c>
      <c r="H24" s="191">
        <v>0</v>
      </c>
      <c r="I24" s="100">
        <v>0</v>
      </c>
      <c r="J24" s="100">
        <v>0</v>
      </c>
    </row>
    <row r="25" spans="1:10" x14ac:dyDescent="0.3">
      <c r="A25" s="15">
        <v>41</v>
      </c>
      <c r="B25" s="14">
        <v>229005</v>
      </c>
      <c r="C25" s="14" t="s">
        <v>28</v>
      </c>
      <c r="D25" s="100">
        <v>0</v>
      </c>
      <c r="E25" s="210">
        <v>0</v>
      </c>
      <c r="F25" s="14">
        <v>0</v>
      </c>
      <c r="G25" s="197">
        <v>0</v>
      </c>
      <c r="H25" s="191">
        <v>0</v>
      </c>
      <c r="I25" s="100">
        <v>0</v>
      </c>
      <c r="J25" s="100">
        <v>0</v>
      </c>
    </row>
    <row r="26" spans="1:10" ht="16.5" customHeight="1" x14ac:dyDescent="0.3">
      <c r="A26" s="82">
        <v>41</v>
      </c>
      <c r="B26" s="14">
        <v>223004</v>
      </c>
      <c r="C26" s="14" t="s">
        <v>29</v>
      </c>
      <c r="D26" s="100">
        <v>0</v>
      </c>
      <c r="E26" s="210">
        <v>0</v>
      </c>
      <c r="F26" s="14">
        <v>0</v>
      </c>
      <c r="G26" s="197">
        <v>0</v>
      </c>
      <c r="H26" s="191">
        <v>0</v>
      </c>
      <c r="I26" s="100">
        <v>0</v>
      </c>
      <c r="J26" s="100">
        <v>0</v>
      </c>
    </row>
    <row r="27" spans="1:10" x14ac:dyDescent="0.3">
      <c r="A27" s="82">
        <v>43</v>
      </c>
      <c r="B27" s="14">
        <v>231000</v>
      </c>
      <c r="C27" s="14" t="s">
        <v>167</v>
      </c>
      <c r="D27" s="100">
        <v>0</v>
      </c>
      <c r="E27" s="210">
        <v>0</v>
      </c>
      <c r="F27" s="14">
        <v>0</v>
      </c>
      <c r="G27" s="197">
        <v>0</v>
      </c>
      <c r="H27" s="191">
        <v>0</v>
      </c>
      <c r="I27" s="100">
        <v>0</v>
      </c>
      <c r="J27" s="100">
        <v>0</v>
      </c>
    </row>
    <row r="28" spans="1:10" x14ac:dyDescent="0.3">
      <c r="A28" s="82">
        <v>43</v>
      </c>
      <c r="B28" s="77">
        <v>233001</v>
      </c>
      <c r="C28" s="77" t="s">
        <v>30</v>
      </c>
      <c r="D28" s="100">
        <v>0</v>
      </c>
      <c r="E28" s="210">
        <v>0</v>
      </c>
      <c r="F28" s="14">
        <v>0</v>
      </c>
      <c r="G28" s="197">
        <v>0</v>
      </c>
      <c r="H28" s="191">
        <v>0</v>
      </c>
      <c r="I28" s="100">
        <v>0</v>
      </c>
      <c r="J28" s="100">
        <v>0</v>
      </c>
    </row>
    <row r="29" spans="1:10" x14ac:dyDescent="0.3">
      <c r="A29" s="82">
        <v>41</v>
      </c>
      <c r="B29" s="14">
        <v>242000</v>
      </c>
      <c r="C29" s="14" t="s">
        <v>31</v>
      </c>
      <c r="D29" s="100">
        <v>0</v>
      </c>
      <c r="E29" s="210">
        <v>0</v>
      </c>
      <c r="F29" s="14">
        <v>0</v>
      </c>
      <c r="G29" s="197">
        <v>0</v>
      </c>
      <c r="H29" s="191">
        <v>0</v>
      </c>
      <c r="I29" s="100">
        <v>0</v>
      </c>
      <c r="J29" s="100">
        <v>0</v>
      </c>
    </row>
    <row r="30" spans="1:10" x14ac:dyDescent="0.3">
      <c r="A30" s="82">
        <v>41</v>
      </c>
      <c r="B30" s="14">
        <v>243000</v>
      </c>
      <c r="C30" s="14" t="s">
        <v>209</v>
      </c>
      <c r="D30" s="100">
        <v>0</v>
      </c>
      <c r="E30" s="210">
        <v>0</v>
      </c>
      <c r="F30" s="14">
        <v>0</v>
      </c>
      <c r="G30" s="197">
        <v>0</v>
      </c>
      <c r="H30" s="191">
        <v>0</v>
      </c>
      <c r="I30" s="100">
        <v>0</v>
      </c>
      <c r="J30" s="100">
        <v>0</v>
      </c>
    </row>
    <row r="31" spans="1:10" x14ac:dyDescent="0.3">
      <c r="A31" s="82">
        <v>41</v>
      </c>
      <c r="B31" s="14">
        <v>291004</v>
      </c>
      <c r="C31" s="14" t="s">
        <v>32</v>
      </c>
      <c r="D31" s="100">
        <v>0</v>
      </c>
      <c r="E31" s="210">
        <v>0</v>
      </c>
      <c r="F31" s="14">
        <v>0</v>
      </c>
      <c r="G31" s="197">
        <v>0</v>
      </c>
      <c r="H31" s="191">
        <v>0</v>
      </c>
      <c r="I31" s="100">
        <v>0</v>
      </c>
      <c r="J31" s="100">
        <f>H31</f>
        <v>0</v>
      </c>
    </row>
    <row r="32" spans="1:10" x14ac:dyDescent="0.3">
      <c r="A32" s="82">
        <v>41</v>
      </c>
      <c r="B32" s="14">
        <v>292017</v>
      </c>
      <c r="C32" s="14" t="s">
        <v>33</v>
      </c>
      <c r="D32" s="100">
        <v>124.07</v>
      </c>
      <c r="E32" s="210">
        <v>73.510000000000005</v>
      </c>
      <c r="F32" s="67">
        <v>100</v>
      </c>
      <c r="G32" s="197">
        <v>100</v>
      </c>
      <c r="H32" s="191">
        <v>100</v>
      </c>
      <c r="I32" s="100">
        <v>100</v>
      </c>
      <c r="J32" s="100">
        <v>100</v>
      </c>
    </row>
    <row r="33" spans="1:23" x14ac:dyDescent="0.3">
      <c r="A33" s="82">
        <v>41</v>
      </c>
      <c r="B33" s="14">
        <v>292027</v>
      </c>
      <c r="C33" s="14" t="s">
        <v>34</v>
      </c>
      <c r="D33" s="100">
        <v>300</v>
      </c>
      <c r="E33" s="210">
        <v>114.15</v>
      </c>
      <c r="F33" s="14">
        <v>0</v>
      </c>
      <c r="G33" s="197">
        <v>0</v>
      </c>
      <c r="H33" s="191">
        <v>0</v>
      </c>
      <c r="I33" s="100">
        <v>0</v>
      </c>
      <c r="J33" s="100">
        <v>0</v>
      </c>
    </row>
    <row r="34" spans="1:23" ht="25.8" x14ac:dyDescent="0.5">
      <c r="A34" s="268">
        <v>200</v>
      </c>
      <c r="B34" s="269"/>
      <c r="C34" s="159" t="s">
        <v>202</v>
      </c>
      <c r="D34" s="160">
        <f>SUM(D16:D33)</f>
        <v>1169.7</v>
      </c>
      <c r="E34" s="188">
        <f>SUM(E16:E33)</f>
        <v>1006.81</v>
      </c>
      <c r="F34" s="215">
        <f>SUM(F16:F33)</f>
        <v>550</v>
      </c>
      <c r="G34" s="199">
        <f>SUM(G16:G33)</f>
        <v>600</v>
      </c>
      <c r="H34" s="192">
        <f t="shared" ref="H34:J34" si="0">SUM(H16:H33)</f>
        <v>650</v>
      </c>
      <c r="I34" s="204">
        <f t="shared" si="0"/>
        <v>650</v>
      </c>
      <c r="J34" s="204">
        <f t="shared" si="0"/>
        <v>650</v>
      </c>
      <c r="Q34" s="91"/>
      <c r="R34" s="91"/>
      <c r="S34" s="91"/>
    </row>
    <row r="35" spans="1:23" x14ac:dyDescent="0.3">
      <c r="A35" s="82">
        <v>71</v>
      </c>
      <c r="B35" s="14">
        <v>311</v>
      </c>
      <c r="C35" s="14" t="s">
        <v>35</v>
      </c>
      <c r="D35" s="187">
        <v>0</v>
      </c>
      <c r="E35" s="210">
        <v>0</v>
      </c>
      <c r="F35" s="67">
        <v>0</v>
      </c>
      <c r="G35" s="197">
        <v>0</v>
      </c>
      <c r="H35" s="191">
        <v>0</v>
      </c>
      <c r="I35" s="203">
        <v>0</v>
      </c>
      <c r="J35" s="203">
        <v>0</v>
      </c>
    </row>
    <row r="36" spans="1:23" s="78" customFormat="1" x14ac:dyDescent="0.3">
      <c r="A36" s="82">
        <v>111</v>
      </c>
      <c r="B36" s="77">
        <v>312000</v>
      </c>
      <c r="C36" s="77" t="s">
        <v>180</v>
      </c>
      <c r="D36" s="187">
        <v>0</v>
      </c>
      <c r="E36" s="210">
        <v>0</v>
      </c>
      <c r="F36" s="212">
        <v>0</v>
      </c>
      <c r="G36" s="197">
        <v>0</v>
      </c>
      <c r="H36" s="191">
        <v>0</v>
      </c>
      <c r="I36" s="203">
        <v>0</v>
      </c>
      <c r="J36" s="203">
        <v>0</v>
      </c>
      <c r="N36"/>
      <c r="O36"/>
      <c r="P36"/>
      <c r="Q36"/>
      <c r="R36"/>
      <c r="S36"/>
      <c r="T36"/>
      <c r="U36"/>
      <c r="V36"/>
      <c r="W36"/>
    </row>
    <row r="37" spans="1:23" s="78" customFormat="1" x14ac:dyDescent="0.3">
      <c r="A37" s="82" t="s">
        <v>183</v>
      </c>
      <c r="B37" s="77">
        <v>312001</v>
      </c>
      <c r="C37" s="77" t="s">
        <v>181</v>
      </c>
      <c r="D37" s="187">
        <v>0</v>
      </c>
      <c r="E37" s="210">
        <v>0</v>
      </c>
      <c r="F37" s="212">
        <v>0</v>
      </c>
      <c r="G37" s="197">
        <v>0</v>
      </c>
      <c r="H37" s="191">
        <v>0</v>
      </c>
      <c r="I37" s="203">
        <v>0</v>
      </c>
      <c r="J37" s="203">
        <v>0</v>
      </c>
      <c r="N37"/>
      <c r="O37"/>
      <c r="P37"/>
      <c r="Q37"/>
      <c r="R37"/>
      <c r="S37"/>
      <c r="T37"/>
      <c r="U37"/>
      <c r="V37"/>
      <c r="W37"/>
    </row>
    <row r="38" spans="1:23" s="78" customFormat="1" x14ac:dyDescent="0.3">
      <c r="A38" s="83">
        <v>111</v>
      </c>
      <c r="B38" s="77">
        <v>312001</v>
      </c>
      <c r="C38" s="77" t="s">
        <v>197</v>
      </c>
      <c r="D38" s="187">
        <v>3577.82</v>
      </c>
      <c r="E38" s="210">
        <v>5911.45</v>
      </c>
      <c r="F38" s="212">
        <v>2000</v>
      </c>
      <c r="G38" s="197">
        <v>0</v>
      </c>
      <c r="H38" s="191">
        <v>2000</v>
      </c>
      <c r="I38" s="203">
        <v>1000</v>
      </c>
      <c r="J38" s="203">
        <v>1000</v>
      </c>
      <c r="N38"/>
      <c r="O38"/>
      <c r="P38"/>
      <c r="Q38"/>
      <c r="R38"/>
      <c r="S38"/>
      <c r="T38"/>
      <c r="U38"/>
      <c r="V38"/>
      <c r="W38"/>
    </row>
    <row r="39" spans="1:23" s="78" customFormat="1" x14ac:dyDescent="0.3">
      <c r="A39" s="83" t="s">
        <v>171</v>
      </c>
      <c r="B39" s="77">
        <v>312008</v>
      </c>
      <c r="C39" s="81" t="s">
        <v>172</v>
      </c>
      <c r="D39" s="187">
        <v>0</v>
      </c>
      <c r="E39" s="210">
        <v>0</v>
      </c>
      <c r="F39" s="212">
        <v>0</v>
      </c>
      <c r="G39" s="197">
        <v>0</v>
      </c>
      <c r="H39" s="191">
        <v>0</v>
      </c>
      <c r="I39" s="203">
        <v>0</v>
      </c>
      <c r="J39" s="203">
        <v>0</v>
      </c>
      <c r="N39"/>
      <c r="O39"/>
      <c r="P39"/>
      <c r="Q39"/>
      <c r="R39"/>
      <c r="S39"/>
      <c r="T39"/>
      <c r="U39"/>
      <c r="V39"/>
      <c r="W39"/>
    </row>
    <row r="40" spans="1:23" x14ac:dyDescent="0.3">
      <c r="A40" s="82">
        <v>111</v>
      </c>
      <c r="B40" s="14">
        <v>312012</v>
      </c>
      <c r="C40" s="14" t="s">
        <v>199</v>
      </c>
      <c r="D40" s="187">
        <v>0</v>
      </c>
      <c r="E40" s="210">
        <v>64.45</v>
      </c>
      <c r="F40" s="67">
        <v>0</v>
      </c>
      <c r="G40" s="197">
        <v>5975.9</v>
      </c>
      <c r="H40" s="191">
        <v>0</v>
      </c>
      <c r="I40" s="203">
        <f>H40</f>
        <v>0</v>
      </c>
      <c r="J40" s="203">
        <f>H40</f>
        <v>0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1:23" x14ac:dyDescent="0.3">
      <c r="A41" s="82">
        <v>111</v>
      </c>
      <c r="B41" s="14">
        <v>292019</v>
      </c>
      <c r="C41" s="14"/>
      <c r="D41" s="187">
        <v>0</v>
      </c>
      <c r="E41" s="210">
        <v>5866.32</v>
      </c>
      <c r="F41" s="67">
        <v>0</v>
      </c>
      <c r="G41" s="197">
        <v>5866.32</v>
      </c>
      <c r="H41" s="191">
        <v>0</v>
      </c>
      <c r="I41" s="203">
        <v>0</v>
      </c>
      <c r="J41" s="203">
        <v>0</v>
      </c>
      <c r="L41" s="91"/>
      <c r="N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3" x14ac:dyDescent="0.3">
      <c r="A42" s="90" t="s">
        <v>221</v>
      </c>
      <c r="B42" s="80">
        <v>322001</v>
      </c>
      <c r="C42" s="14" t="s">
        <v>179</v>
      </c>
      <c r="D42" s="189">
        <v>0</v>
      </c>
      <c r="E42" s="189">
        <v>0</v>
      </c>
      <c r="F42" s="67">
        <v>0</v>
      </c>
      <c r="G42" s="197">
        <v>0</v>
      </c>
      <c r="H42" s="193">
        <v>0</v>
      </c>
      <c r="I42" s="203">
        <v>0</v>
      </c>
      <c r="J42" s="203">
        <v>0</v>
      </c>
      <c r="K42" s="91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3" ht="25.8" x14ac:dyDescent="0.5">
      <c r="A43" s="268">
        <v>300</v>
      </c>
      <c r="B43" s="269"/>
      <c r="C43" s="159" t="s">
        <v>203</v>
      </c>
      <c r="D43" s="167">
        <f>SUM(D35:D42)</f>
        <v>3577.82</v>
      </c>
      <c r="E43" s="188">
        <f>SUM(E35:E42)</f>
        <v>11842.22</v>
      </c>
      <c r="F43" s="215">
        <v>2000</v>
      </c>
      <c r="G43" s="199">
        <f>SUM(G35:G42)</f>
        <v>11842.22</v>
      </c>
      <c r="H43" s="192">
        <f>SUM(H35:H42)</f>
        <v>2000</v>
      </c>
      <c r="I43" s="204">
        <v>1000</v>
      </c>
      <c r="J43" s="204">
        <v>1000</v>
      </c>
      <c r="N43" s="119"/>
      <c r="O43" s="119"/>
      <c r="P43" s="119"/>
      <c r="Q43" s="119"/>
      <c r="R43" s="119"/>
      <c r="S43" s="119"/>
      <c r="T43" s="119"/>
      <c r="U43" s="119"/>
      <c r="V43" s="119"/>
      <c r="W43" s="119"/>
    </row>
    <row r="44" spans="1:23" ht="27" customHeight="1" x14ac:dyDescent="0.3">
      <c r="A44" s="90" t="s">
        <v>207</v>
      </c>
      <c r="B44" s="80">
        <v>453</v>
      </c>
      <c r="C44" s="93" t="s">
        <v>208</v>
      </c>
      <c r="D44" s="189">
        <v>674.57</v>
      </c>
      <c r="E44" s="211">
        <v>0</v>
      </c>
      <c r="F44" s="67">
        <v>0</v>
      </c>
      <c r="G44" s="197">
        <v>0</v>
      </c>
      <c r="H44" s="193">
        <v>0</v>
      </c>
      <c r="I44" s="203">
        <v>0</v>
      </c>
      <c r="J44" s="203">
        <v>0</v>
      </c>
      <c r="N44" s="115"/>
      <c r="O44" s="115"/>
      <c r="P44" s="115"/>
      <c r="Q44" s="115"/>
      <c r="R44" s="115"/>
      <c r="S44" s="115"/>
      <c r="T44" s="115"/>
      <c r="U44" s="115"/>
      <c r="V44" s="115"/>
      <c r="W44" s="115"/>
    </row>
    <row r="45" spans="1:23" ht="27" customHeight="1" x14ac:dyDescent="0.3">
      <c r="A45" s="90">
        <v>41</v>
      </c>
      <c r="B45" s="80">
        <v>233</v>
      </c>
      <c r="C45" s="93" t="s">
        <v>223</v>
      </c>
      <c r="D45" s="189">
        <v>0</v>
      </c>
      <c r="E45" s="211">
        <v>0</v>
      </c>
      <c r="F45" s="67">
        <v>0</v>
      </c>
      <c r="G45" s="197">
        <v>0</v>
      </c>
      <c r="H45" s="193">
        <v>0</v>
      </c>
      <c r="I45" s="203">
        <v>0</v>
      </c>
      <c r="J45" s="203">
        <v>0</v>
      </c>
      <c r="N45" s="115"/>
      <c r="O45" s="115"/>
      <c r="P45" s="115"/>
      <c r="Q45" s="115"/>
      <c r="R45" s="115"/>
      <c r="S45" s="115"/>
      <c r="T45" s="115"/>
      <c r="U45" s="115"/>
      <c r="V45" s="115"/>
      <c r="W45" s="115"/>
    </row>
    <row r="46" spans="1:23" x14ac:dyDescent="0.3">
      <c r="A46" s="90">
        <v>41</v>
      </c>
      <c r="B46" s="80">
        <v>453</v>
      </c>
      <c r="C46" s="80"/>
      <c r="D46" s="189">
        <v>0</v>
      </c>
      <c r="E46" s="211">
        <v>0</v>
      </c>
      <c r="F46" s="67">
        <v>0</v>
      </c>
      <c r="G46" s="197">
        <v>14999</v>
      </c>
      <c r="H46" s="193">
        <v>0</v>
      </c>
      <c r="I46" s="203">
        <v>0</v>
      </c>
      <c r="J46" s="203">
        <v>0</v>
      </c>
      <c r="N46" s="158"/>
      <c r="O46" s="158"/>
      <c r="P46" s="158"/>
      <c r="Q46" s="158"/>
      <c r="R46" s="158"/>
      <c r="S46" s="158"/>
      <c r="T46" s="158"/>
      <c r="U46" s="158"/>
      <c r="V46" s="158"/>
      <c r="W46" s="158"/>
    </row>
    <row r="47" spans="1:23" x14ac:dyDescent="0.3">
      <c r="A47" s="90">
        <v>41</v>
      </c>
      <c r="B47" s="80">
        <v>454</v>
      </c>
      <c r="C47" s="80" t="s">
        <v>210</v>
      </c>
      <c r="D47" s="189">
        <v>4267.17</v>
      </c>
      <c r="E47" s="211">
        <v>780.42</v>
      </c>
      <c r="F47" s="67">
        <v>0</v>
      </c>
      <c r="G47" s="197">
        <v>1098.95</v>
      </c>
      <c r="H47" s="193">
        <v>0</v>
      </c>
      <c r="I47" s="203">
        <v>0</v>
      </c>
      <c r="J47" s="203">
        <v>0</v>
      </c>
      <c r="N47" s="158"/>
      <c r="O47" s="158"/>
      <c r="P47" s="158"/>
      <c r="Q47" s="158"/>
      <c r="R47" s="158"/>
      <c r="S47" s="158"/>
      <c r="T47" s="158"/>
      <c r="U47" s="158"/>
      <c r="V47" s="158"/>
      <c r="W47" s="158"/>
    </row>
    <row r="48" spans="1:23" x14ac:dyDescent="0.3">
      <c r="A48" s="90">
        <v>41</v>
      </c>
      <c r="B48" s="80">
        <v>512</v>
      </c>
      <c r="C48" s="80" t="s">
        <v>211</v>
      </c>
      <c r="D48" s="189">
        <v>6175.07</v>
      </c>
      <c r="E48" s="211">
        <v>0</v>
      </c>
      <c r="F48" s="67">
        <v>0</v>
      </c>
      <c r="G48" s="197">
        <v>0</v>
      </c>
      <c r="H48" s="193">
        <v>0</v>
      </c>
      <c r="I48" s="203">
        <v>0</v>
      </c>
      <c r="J48" s="203">
        <v>0</v>
      </c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spans="1:23" ht="15" thickBot="1" x14ac:dyDescent="0.35">
      <c r="A49" s="102" t="s">
        <v>222</v>
      </c>
      <c r="B49" s="103">
        <v>233</v>
      </c>
      <c r="C49" s="103" t="s">
        <v>237</v>
      </c>
      <c r="D49" s="189">
        <v>0</v>
      </c>
      <c r="E49" s="211">
        <v>2500</v>
      </c>
      <c r="F49" s="67">
        <v>0</v>
      </c>
      <c r="G49" s="197">
        <v>0</v>
      </c>
      <c r="H49" s="193">
        <v>0</v>
      </c>
      <c r="I49" s="203">
        <v>0</v>
      </c>
      <c r="J49" s="203">
        <f>I49</f>
        <v>0</v>
      </c>
      <c r="N49" s="127"/>
      <c r="O49" s="127"/>
      <c r="P49" s="127"/>
      <c r="Q49" s="127"/>
      <c r="R49" s="127"/>
      <c r="S49" s="127"/>
      <c r="T49" s="127"/>
      <c r="U49" s="127"/>
      <c r="V49" s="127"/>
      <c r="W49" s="127"/>
    </row>
    <row r="50" spans="1:23" x14ac:dyDescent="0.3">
      <c r="A50" s="174">
        <v>52</v>
      </c>
      <c r="B50" s="175">
        <v>512001</v>
      </c>
      <c r="C50" s="80" t="s">
        <v>218</v>
      </c>
      <c r="D50" s="96"/>
      <c r="E50" s="211"/>
      <c r="F50" s="67"/>
      <c r="G50" s="197"/>
      <c r="H50" s="193"/>
      <c r="I50" s="203"/>
      <c r="J50" s="203"/>
      <c r="N50" s="127"/>
      <c r="O50" s="127"/>
      <c r="P50" s="127"/>
      <c r="Q50" s="127"/>
      <c r="R50" s="127"/>
      <c r="S50" s="127"/>
      <c r="T50" s="127"/>
      <c r="U50" s="127"/>
      <c r="V50" s="127"/>
      <c r="W50" s="127"/>
    </row>
    <row r="51" spans="1:23" ht="21.6" thickBot="1" x14ac:dyDescent="0.45">
      <c r="A51" s="268">
        <v>400</v>
      </c>
      <c r="B51" s="269"/>
      <c r="C51" s="159" t="s">
        <v>200</v>
      </c>
      <c r="D51" s="160">
        <f>SUM(D44:D49)</f>
        <v>11116.81</v>
      </c>
      <c r="E51" s="188">
        <f>E44+E46+E48+E49+E47</f>
        <v>3280.42</v>
      </c>
      <c r="F51" s="67">
        <v>0</v>
      </c>
      <c r="G51" s="199">
        <f>SUM(G44:G50)</f>
        <v>16097.95</v>
      </c>
      <c r="H51" s="192">
        <f>H44+H46+H48+H49</f>
        <v>0</v>
      </c>
      <c r="I51" s="204">
        <f>I44+I46+I48+I49</f>
        <v>0</v>
      </c>
      <c r="J51" s="204">
        <f>J44+J46+J48+J49</f>
        <v>0</v>
      </c>
      <c r="N51" s="97"/>
      <c r="O51" s="97"/>
      <c r="P51" s="97"/>
      <c r="Q51" s="97"/>
      <c r="R51" s="97"/>
      <c r="S51" s="97"/>
      <c r="T51" s="97"/>
      <c r="U51" s="97"/>
      <c r="V51" s="97"/>
      <c r="W51" s="97"/>
    </row>
    <row r="52" spans="1:23" s="170" customFormat="1" ht="26.4" thickBot="1" x14ac:dyDescent="0.55000000000000004">
      <c r="A52" s="260" t="s">
        <v>184</v>
      </c>
      <c r="B52" s="261"/>
      <c r="C52" s="262"/>
      <c r="D52" s="206">
        <f>D15+D34+D43+D51</f>
        <v>57582.63</v>
      </c>
      <c r="E52" s="190">
        <f>E15+E34+E43+E51</f>
        <v>63459.95</v>
      </c>
      <c r="F52" s="215">
        <f>SUM(F43+F34+F15)</f>
        <v>53050</v>
      </c>
      <c r="G52" s="199">
        <f>SUM(G51+G43+G34+G15)</f>
        <v>79040.17</v>
      </c>
      <c r="H52" s="194">
        <f>H15+H34+H43+H51</f>
        <v>56150</v>
      </c>
      <c r="I52" s="205">
        <f>I15+I34+I43+I51</f>
        <v>56250</v>
      </c>
      <c r="J52" s="205">
        <f>J15+J34+J43+J51</f>
        <v>56250</v>
      </c>
      <c r="N52" s="171"/>
      <c r="O52" s="171"/>
      <c r="P52" s="171"/>
      <c r="Q52" s="171"/>
      <c r="R52" s="171"/>
      <c r="S52" s="171"/>
      <c r="T52" s="171"/>
      <c r="U52" s="171"/>
      <c r="V52" s="171"/>
      <c r="W52" s="171"/>
    </row>
    <row r="53" spans="1:23" s="78" customFormat="1" x14ac:dyDescent="0.3">
      <c r="A53" s="84"/>
      <c r="B53" s="84"/>
      <c r="C53" s="84"/>
      <c r="D53" s="84"/>
      <c r="E53" s="84"/>
      <c r="F53" s="84"/>
      <c r="G53" s="195"/>
      <c r="H53" s="84"/>
      <c r="I53" s="84"/>
      <c r="J53" s="84"/>
      <c r="N53"/>
      <c r="O53"/>
      <c r="P53"/>
      <c r="Q53"/>
      <c r="R53"/>
      <c r="S53"/>
      <c r="T53"/>
      <c r="U53"/>
      <c r="V53"/>
      <c r="W53"/>
    </row>
    <row r="54" spans="1:23" s="78" customFormat="1" ht="15" thickBot="1" x14ac:dyDescent="0.35">
      <c r="A54" s="263" t="s">
        <v>187</v>
      </c>
      <c r="B54" s="263"/>
      <c r="N54"/>
      <c r="O54"/>
      <c r="P54"/>
      <c r="Q54"/>
      <c r="R54"/>
      <c r="S54"/>
      <c r="T54"/>
      <c r="U54"/>
      <c r="V54"/>
      <c r="W54"/>
    </row>
    <row r="55" spans="1:23" s="85" customFormat="1" ht="15" thickBot="1" x14ac:dyDescent="0.35">
      <c r="A55" s="264">
        <v>41</v>
      </c>
      <c r="B55" s="265"/>
      <c r="C55" s="266"/>
      <c r="D55" s="267"/>
      <c r="E55" s="267"/>
      <c r="F55" s="267"/>
      <c r="G55" s="265"/>
      <c r="H55" s="107">
        <f>H15+H16+H17+H18+H19+H20+H21+H25+H29+H32+H33</f>
        <v>54150</v>
      </c>
      <c r="I55" s="107">
        <f>I15+I16+I17+I18+I19+I20+I21+I25+I29+I32+I33</f>
        <v>55250</v>
      </c>
      <c r="J55" s="107">
        <f>J15+J16+J17+J18+J19+J20+J21+J25+J29+J32+J33</f>
        <v>55250</v>
      </c>
      <c r="N55"/>
      <c r="O55"/>
      <c r="P55"/>
      <c r="Q55"/>
      <c r="R55"/>
      <c r="S55"/>
      <c r="T55"/>
      <c r="U55"/>
      <c r="V55"/>
      <c r="W55"/>
    </row>
    <row r="56" spans="1:23" s="119" customFormat="1" x14ac:dyDescent="0.3">
      <c r="A56" s="279">
        <v>43</v>
      </c>
      <c r="B56" s="280"/>
      <c r="C56" s="289"/>
      <c r="D56" s="290"/>
      <c r="E56" s="290"/>
      <c r="F56" s="290"/>
      <c r="G56" s="280"/>
      <c r="H56" s="118">
        <f>H27+H28</f>
        <v>0</v>
      </c>
      <c r="I56" s="118">
        <f>I27+I28</f>
        <v>0</v>
      </c>
      <c r="J56" s="118">
        <f>J27+J28</f>
        <v>0</v>
      </c>
      <c r="N56"/>
      <c r="O56"/>
      <c r="P56"/>
      <c r="Q56"/>
      <c r="R56"/>
      <c r="S56"/>
      <c r="T56"/>
      <c r="U56"/>
      <c r="V56"/>
      <c r="W56"/>
    </row>
    <row r="57" spans="1:23" s="115" customFormat="1" ht="15" thickBot="1" x14ac:dyDescent="0.35">
      <c r="A57" s="291">
        <v>46</v>
      </c>
      <c r="B57" s="292"/>
      <c r="C57" s="293"/>
      <c r="D57" s="294"/>
      <c r="E57" s="294"/>
      <c r="F57" s="294"/>
      <c r="G57" s="292"/>
      <c r="H57" s="120">
        <f>H49+H46</f>
        <v>0</v>
      </c>
      <c r="I57" s="120">
        <f>I49+I46</f>
        <v>0</v>
      </c>
      <c r="J57" s="120">
        <f>J49+J46</f>
        <v>0</v>
      </c>
      <c r="N57"/>
      <c r="O57"/>
      <c r="P57"/>
      <c r="Q57"/>
      <c r="R57"/>
      <c r="S57"/>
      <c r="T57"/>
      <c r="U57"/>
      <c r="V57"/>
      <c r="W57"/>
    </row>
    <row r="58" spans="1:23" s="158" customFormat="1" x14ac:dyDescent="0.3">
      <c r="A58" s="271">
        <v>111</v>
      </c>
      <c r="B58" s="272"/>
      <c r="C58" s="273"/>
      <c r="D58" s="274"/>
      <c r="E58" s="274"/>
      <c r="F58" s="274"/>
      <c r="G58" s="272"/>
      <c r="H58" s="157">
        <f>H38+H40+H41</f>
        <v>2000</v>
      </c>
      <c r="I58" s="157">
        <f>I38+I40+I41</f>
        <v>1000</v>
      </c>
      <c r="J58" s="157">
        <f>J38+J40+J41</f>
        <v>1000</v>
      </c>
      <c r="N58"/>
      <c r="O58"/>
      <c r="P58"/>
      <c r="Q58"/>
      <c r="R58"/>
      <c r="S58"/>
      <c r="T58"/>
      <c r="U58"/>
      <c r="V58"/>
      <c r="W58"/>
    </row>
    <row r="59" spans="1:23" s="125" customFormat="1" ht="15" thickBot="1" x14ac:dyDescent="0.35">
      <c r="A59" s="122" t="s">
        <v>186</v>
      </c>
      <c r="B59" s="123"/>
      <c r="C59" s="295"/>
      <c r="D59" s="296"/>
      <c r="E59" s="296"/>
      <c r="F59" s="296"/>
      <c r="G59" s="297"/>
      <c r="H59" s="124">
        <f>H37</f>
        <v>0</v>
      </c>
      <c r="I59" s="124">
        <f>I37</f>
        <v>0</v>
      </c>
      <c r="J59" s="124">
        <f>J37</f>
        <v>0</v>
      </c>
      <c r="N59"/>
      <c r="O59"/>
      <c r="P59"/>
      <c r="Q59"/>
      <c r="R59"/>
      <c r="S59"/>
      <c r="T59"/>
      <c r="U59"/>
      <c r="V59"/>
      <c r="W59"/>
    </row>
    <row r="60" spans="1:23" s="127" customFormat="1" x14ac:dyDescent="0.3">
      <c r="A60" s="275" t="s">
        <v>191</v>
      </c>
      <c r="B60" s="276"/>
      <c r="C60" s="277"/>
      <c r="D60" s="278"/>
      <c r="E60" s="278"/>
      <c r="F60" s="278"/>
      <c r="G60" s="276"/>
      <c r="H60" s="126">
        <f>H22+H24</f>
        <v>0</v>
      </c>
      <c r="I60" s="126">
        <f>I22+I24</f>
        <v>0</v>
      </c>
      <c r="J60" s="126">
        <f>J22+J24</f>
        <v>0</v>
      </c>
      <c r="N60"/>
      <c r="O60"/>
      <c r="P60"/>
      <c r="Q60"/>
      <c r="R60"/>
      <c r="S60"/>
      <c r="T60"/>
      <c r="U60"/>
      <c r="V60"/>
      <c r="W60"/>
    </row>
    <row r="61" spans="1:23" s="97" customFormat="1" ht="15" thickBot="1" x14ac:dyDescent="0.35">
      <c r="A61" s="285" t="s">
        <v>195</v>
      </c>
      <c r="B61" s="286"/>
      <c r="C61" s="287"/>
      <c r="D61" s="288"/>
      <c r="E61" s="288"/>
      <c r="F61" s="288"/>
      <c r="G61" s="286"/>
      <c r="H61" s="128">
        <f>H23</f>
        <v>0</v>
      </c>
      <c r="I61" s="128">
        <f>I23</f>
        <v>0</v>
      </c>
      <c r="J61" s="128">
        <f>J23</f>
        <v>0</v>
      </c>
      <c r="N61"/>
      <c r="O61"/>
      <c r="P61"/>
      <c r="Q61"/>
      <c r="R61"/>
      <c r="S61"/>
      <c r="T61"/>
      <c r="U61"/>
      <c r="V61"/>
      <c r="W61"/>
    </row>
    <row r="62" spans="1:23" s="97" customFormat="1" ht="15" thickBot="1" x14ac:dyDescent="0.35">
      <c r="A62" s="281" t="s">
        <v>198</v>
      </c>
      <c r="B62" s="282"/>
      <c r="C62" s="283"/>
      <c r="D62" s="284"/>
      <c r="E62" s="284"/>
      <c r="F62" s="284"/>
      <c r="G62" s="282"/>
      <c r="H62" s="121">
        <f>H48</f>
        <v>0</v>
      </c>
      <c r="I62" s="121">
        <f>I48</f>
        <v>0</v>
      </c>
      <c r="J62" s="121">
        <f>J48</f>
        <v>0</v>
      </c>
      <c r="N62"/>
      <c r="O62"/>
      <c r="P62"/>
      <c r="Q62"/>
      <c r="R62"/>
      <c r="S62"/>
      <c r="T62"/>
      <c r="U62"/>
      <c r="V62"/>
      <c r="W62"/>
    </row>
    <row r="63" spans="1:23" ht="15" thickBot="1" x14ac:dyDescent="0.35">
      <c r="A63" s="244" t="s">
        <v>184</v>
      </c>
      <c r="B63" s="245"/>
      <c r="C63" s="245"/>
      <c r="D63" s="245"/>
      <c r="E63" s="245"/>
      <c r="F63" s="245"/>
      <c r="G63" s="270"/>
      <c r="H63" s="129">
        <f>SUM(H55:H62)</f>
        <v>56150</v>
      </c>
      <c r="I63" s="129">
        <f>SUM(I55:I62)</f>
        <v>56250</v>
      </c>
      <c r="J63" s="129">
        <f>SUM(J55:J62)</f>
        <v>56250</v>
      </c>
      <c r="K63" s="78"/>
      <c r="L63" s="78"/>
    </row>
    <row r="64" spans="1:23" ht="15" thickBot="1" x14ac:dyDescent="0.35">
      <c r="G64" s="78"/>
      <c r="H64" s="129"/>
      <c r="I64" s="92"/>
      <c r="J64" s="78"/>
      <c r="K64" s="78"/>
      <c r="L64" s="78"/>
    </row>
    <row r="65" spans="7:12" x14ac:dyDescent="0.3">
      <c r="G65" s="78"/>
      <c r="H65" s="143"/>
      <c r="I65" s="78"/>
      <c r="J65" s="78"/>
      <c r="K65" s="78"/>
      <c r="L65" s="78"/>
    </row>
    <row r="66" spans="7:12" x14ac:dyDescent="0.3">
      <c r="G66" s="78"/>
      <c r="I66" s="78"/>
      <c r="J66" s="78"/>
      <c r="K66" s="78"/>
      <c r="L66" s="78"/>
    </row>
    <row r="67" spans="7:12" x14ac:dyDescent="0.3">
      <c r="G67" s="78"/>
      <c r="I67" s="78"/>
      <c r="J67" s="78"/>
      <c r="K67" s="78"/>
      <c r="L67" s="78"/>
    </row>
    <row r="68" spans="7:12" x14ac:dyDescent="0.3">
      <c r="G68" s="78"/>
      <c r="I68" s="78"/>
      <c r="J68" s="78"/>
      <c r="K68" s="78"/>
      <c r="L68" s="78"/>
    </row>
    <row r="69" spans="7:12" x14ac:dyDescent="0.3">
      <c r="G69" s="78"/>
      <c r="I69" s="78"/>
      <c r="J69" s="78"/>
      <c r="K69" s="78"/>
      <c r="L69" s="78"/>
    </row>
    <row r="70" spans="7:12" x14ac:dyDescent="0.3">
      <c r="G70" s="78"/>
      <c r="I70" s="78"/>
      <c r="J70" s="78"/>
      <c r="K70" s="78"/>
      <c r="L70" s="78"/>
    </row>
    <row r="71" spans="7:12" x14ac:dyDescent="0.3">
      <c r="G71" s="78"/>
      <c r="I71" s="78"/>
      <c r="J71" s="78"/>
      <c r="K71" s="78"/>
      <c r="L71" s="78"/>
    </row>
    <row r="72" spans="7:12" x14ac:dyDescent="0.3">
      <c r="G72" s="78"/>
      <c r="I72" s="78"/>
      <c r="J72" s="78"/>
      <c r="K72" s="78"/>
      <c r="L72" s="78"/>
    </row>
    <row r="73" spans="7:12" x14ac:dyDescent="0.3">
      <c r="G73" s="78"/>
      <c r="I73" s="78"/>
      <c r="J73" s="78"/>
      <c r="K73" s="78"/>
      <c r="L73" s="78"/>
    </row>
    <row r="74" spans="7:12" x14ac:dyDescent="0.3">
      <c r="G74" s="78"/>
      <c r="I74" s="78"/>
      <c r="J74" s="78"/>
      <c r="K74" s="78"/>
      <c r="L74" s="78"/>
    </row>
    <row r="75" spans="7:12" x14ac:dyDescent="0.3">
      <c r="G75" s="78"/>
      <c r="I75" s="78"/>
      <c r="J75" s="78"/>
      <c r="K75" s="78"/>
      <c r="L75" s="78"/>
    </row>
    <row r="76" spans="7:12" x14ac:dyDescent="0.3">
      <c r="G76" s="78"/>
      <c r="I76" s="78"/>
      <c r="J76" s="78"/>
      <c r="K76" s="78"/>
      <c r="L76" s="78"/>
    </row>
    <row r="77" spans="7:12" x14ac:dyDescent="0.3">
      <c r="G77" s="78"/>
      <c r="I77" s="78"/>
      <c r="J77" s="78"/>
      <c r="K77" s="78"/>
      <c r="L77" s="78"/>
    </row>
    <row r="78" spans="7:12" x14ac:dyDescent="0.3">
      <c r="G78" s="78"/>
      <c r="I78" s="78"/>
      <c r="J78" s="78"/>
      <c r="K78" s="78"/>
      <c r="L78" s="78"/>
    </row>
    <row r="79" spans="7:12" x14ac:dyDescent="0.3">
      <c r="G79" s="78"/>
      <c r="I79" s="78"/>
      <c r="J79" s="78"/>
      <c r="K79" s="78"/>
      <c r="L79" s="78"/>
    </row>
    <row r="80" spans="7:12" x14ac:dyDescent="0.3">
      <c r="G80" s="78"/>
      <c r="I80" s="78"/>
      <c r="J80" s="78"/>
      <c r="K80" s="78"/>
      <c r="L80" s="78"/>
    </row>
    <row r="81" spans="7:12" x14ac:dyDescent="0.3">
      <c r="G81" s="78"/>
      <c r="I81" s="78"/>
      <c r="J81" s="78"/>
      <c r="K81" s="78"/>
      <c r="L81" s="78"/>
    </row>
    <row r="82" spans="7:12" x14ac:dyDescent="0.3">
      <c r="G82" s="78"/>
      <c r="I82" s="78"/>
      <c r="J82" s="78"/>
      <c r="K82" s="78"/>
      <c r="L82" s="78"/>
    </row>
    <row r="83" spans="7:12" x14ac:dyDescent="0.3">
      <c r="G83" s="78"/>
      <c r="I83" s="78"/>
      <c r="J83" s="78"/>
      <c r="K83" s="78"/>
      <c r="L83" s="78"/>
    </row>
    <row r="84" spans="7:12" x14ac:dyDescent="0.3">
      <c r="G84" s="78"/>
      <c r="I84" s="78"/>
      <c r="J84" s="78"/>
      <c r="K84" s="78"/>
      <c r="L84" s="78"/>
    </row>
    <row r="85" spans="7:12" x14ac:dyDescent="0.3">
      <c r="G85" s="78"/>
      <c r="I85" s="78"/>
      <c r="J85" s="78"/>
      <c r="K85" s="78"/>
      <c r="L85" s="78"/>
    </row>
    <row r="86" spans="7:12" x14ac:dyDescent="0.3">
      <c r="G86" s="78"/>
      <c r="I86" s="78"/>
      <c r="J86" s="78"/>
      <c r="K86" s="78"/>
      <c r="L86" s="78"/>
    </row>
    <row r="87" spans="7:12" x14ac:dyDescent="0.3">
      <c r="G87" s="78"/>
      <c r="I87" s="78"/>
      <c r="J87" s="78"/>
      <c r="K87" s="78"/>
      <c r="L87" s="78"/>
    </row>
    <row r="88" spans="7:12" x14ac:dyDescent="0.3">
      <c r="G88" s="78"/>
      <c r="I88" s="78"/>
      <c r="J88" s="78"/>
      <c r="K88" s="78"/>
      <c r="L88" s="78"/>
    </row>
    <row r="89" spans="7:12" x14ac:dyDescent="0.3">
      <c r="G89" s="78"/>
      <c r="I89" s="78"/>
      <c r="J89" s="78"/>
      <c r="K89" s="78"/>
      <c r="L89" s="78"/>
    </row>
    <row r="90" spans="7:12" x14ac:dyDescent="0.3">
      <c r="G90" s="78"/>
      <c r="I90" s="78"/>
      <c r="J90" s="78"/>
      <c r="K90" s="78"/>
      <c r="L90" s="78"/>
    </row>
    <row r="91" spans="7:12" x14ac:dyDescent="0.3">
      <c r="G91" s="78"/>
      <c r="I91" s="78"/>
      <c r="J91" s="78"/>
      <c r="K91" s="78"/>
      <c r="L91" s="78"/>
    </row>
    <row r="92" spans="7:12" x14ac:dyDescent="0.3">
      <c r="G92" s="78"/>
      <c r="I92" s="78"/>
      <c r="J92" s="78"/>
      <c r="K92" s="78"/>
      <c r="L92" s="78"/>
    </row>
    <row r="93" spans="7:12" x14ac:dyDescent="0.3">
      <c r="G93" s="78"/>
      <c r="I93" s="78"/>
      <c r="J93" s="78"/>
      <c r="K93" s="78"/>
      <c r="L93" s="78"/>
    </row>
    <row r="94" spans="7:12" x14ac:dyDescent="0.3">
      <c r="G94" s="78"/>
      <c r="I94" s="78"/>
      <c r="J94" s="78"/>
      <c r="K94" s="78"/>
      <c r="L94" s="78"/>
    </row>
    <row r="95" spans="7:12" x14ac:dyDescent="0.3">
      <c r="G95" s="78"/>
      <c r="I95" s="78"/>
      <c r="J95" s="78"/>
      <c r="K95" s="78"/>
      <c r="L95" s="78"/>
    </row>
    <row r="96" spans="7:12" x14ac:dyDescent="0.3">
      <c r="G96" s="78"/>
      <c r="I96" s="78"/>
      <c r="J96" s="78"/>
      <c r="K96" s="78"/>
      <c r="L96" s="78"/>
    </row>
    <row r="97" spans="7:12" x14ac:dyDescent="0.3">
      <c r="G97" s="78"/>
      <c r="I97" s="78"/>
      <c r="J97" s="78"/>
      <c r="K97" s="78"/>
      <c r="L97" s="78"/>
    </row>
    <row r="98" spans="7:12" x14ac:dyDescent="0.3">
      <c r="G98" s="78"/>
      <c r="I98" s="78"/>
      <c r="J98" s="78"/>
      <c r="K98" s="78"/>
      <c r="L98" s="78"/>
    </row>
    <row r="99" spans="7:12" x14ac:dyDescent="0.3">
      <c r="G99" s="78"/>
      <c r="I99" s="78"/>
      <c r="J99" s="78"/>
      <c r="K99" s="78"/>
      <c r="L99" s="78"/>
    </row>
    <row r="100" spans="7:12" x14ac:dyDescent="0.3">
      <c r="G100" s="78"/>
      <c r="I100" s="78"/>
      <c r="J100" s="78"/>
      <c r="K100" s="78"/>
      <c r="L100" s="78"/>
    </row>
    <row r="101" spans="7:12" x14ac:dyDescent="0.3">
      <c r="G101" s="78"/>
      <c r="I101" s="78"/>
      <c r="J101" s="78"/>
      <c r="K101" s="78"/>
      <c r="L101" s="78"/>
    </row>
    <row r="102" spans="7:12" x14ac:dyDescent="0.3">
      <c r="G102" s="78"/>
      <c r="I102" s="78"/>
      <c r="J102" s="78"/>
      <c r="K102" s="78"/>
      <c r="L102" s="78"/>
    </row>
    <row r="103" spans="7:12" x14ac:dyDescent="0.3">
      <c r="G103" s="78"/>
      <c r="I103" s="78"/>
      <c r="J103" s="78"/>
      <c r="K103" s="78"/>
      <c r="L103" s="78"/>
    </row>
    <row r="104" spans="7:12" x14ac:dyDescent="0.3">
      <c r="G104" s="78"/>
      <c r="I104" s="78"/>
      <c r="J104" s="78"/>
      <c r="K104" s="78"/>
      <c r="L104" s="78"/>
    </row>
    <row r="105" spans="7:12" x14ac:dyDescent="0.3">
      <c r="G105" s="78"/>
      <c r="I105" s="78"/>
      <c r="J105" s="78"/>
      <c r="K105" s="78"/>
      <c r="L105" s="78"/>
    </row>
    <row r="106" spans="7:12" x14ac:dyDescent="0.3">
      <c r="G106" s="78"/>
      <c r="I106" s="78"/>
      <c r="J106" s="78"/>
      <c r="K106" s="78"/>
      <c r="L106" s="78"/>
    </row>
    <row r="107" spans="7:12" x14ac:dyDescent="0.3">
      <c r="G107" s="78"/>
      <c r="I107" s="78"/>
      <c r="J107" s="78"/>
      <c r="K107" s="78"/>
      <c r="L107" s="78"/>
    </row>
    <row r="108" spans="7:12" x14ac:dyDescent="0.3">
      <c r="G108" s="78"/>
      <c r="I108" s="78"/>
      <c r="J108" s="78"/>
      <c r="K108" s="78"/>
      <c r="L108" s="78"/>
    </row>
    <row r="109" spans="7:12" x14ac:dyDescent="0.3">
      <c r="G109" s="78"/>
      <c r="I109" s="78"/>
      <c r="J109" s="78"/>
      <c r="K109" s="78"/>
      <c r="L109" s="78"/>
    </row>
    <row r="110" spans="7:12" x14ac:dyDescent="0.3">
      <c r="G110" s="78"/>
      <c r="I110" s="78"/>
      <c r="J110" s="78"/>
      <c r="K110" s="78"/>
      <c r="L110" s="78"/>
    </row>
    <row r="111" spans="7:12" x14ac:dyDescent="0.3">
      <c r="G111" s="78"/>
      <c r="I111" s="78"/>
      <c r="J111" s="78"/>
      <c r="K111" s="78"/>
      <c r="L111" s="78"/>
    </row>
    <row r="112" spans="7:12" x14ac:dyDescent="0.3">
      <c r="G112" s="78"/>
      <c r="I112" s="78"/>
      <c r="J112" s="78"/>
      <c r="K112" s="78"/>
      <c r="L112" s="78"/>
    </row>
    <row r="113" spans="7:12" x14ac:dyDescent="0.3">
      <c r="G113" s="78"/>
      <c r="I113" s="78"/>
      <c r="J113" s="78"/>
      <c r="K113" s="78"/>
      <c r="L113" s="78"/>
    </row>
    <row r="114" spans="7:12" x14ac:dyDescent="0.3">
      <c r="G114" s="78"/>
      <c r="I114" s="78"/>
      <c r="J114" s="78"/>
      <c r="K114" s="78"/>
      <c r="L114" s="78"/>
    </row>
    <row r="115" spans="7:12" x14ac:dyDescent="0.3">
      <c r="G115" s="78"/>
      <c r="I115" s="78"/>
      <c r="J115" s="78"/>
      <c r="K115" s="78"/>
      <c r="L115" s="78"/>
    </row>
    <row r="116" spans="7:12" x14ac:dyDescent="0.3">
      <c r="G116" s="78"/>
      <c r="I116" s="78"/>
      <c r="J116" s="78"/>
      <c r="K116" s="78"/>
      <c r="L116" s="78"/>
    </row>
    <row r="117" spans="7:12" x14ac:dyDescent="0.3">
      <c r="G117" s="78"/>
      <c r="I117" s="78"/>
      <c r="J117" s="78"/>
      <c r="K117" s="78"/>
      <c r="L117" s="78"/>
    </row>
    <row r="118" spans="7:12" x14ac:dyDescent="0.3">
      <c r="G118" s="78"/>
      <c r="I118" s="78"/>
      <c r="J118" s="78"/>
      <c r="K118" s="78"/>
      <c r="L118" s="78"/>
    </row>
    <row r="119" spans="7:12" x14ac:dyDescent="0.3">
      <c r="G119" s="78"/>
      <c r="I119" s="78"/>
      <c r="J119" s="78"/>
      <c r="K119" s="78"/>
      <c r="L119" s="78"/>
    </row>
    <row r="120" spans="7:12" x14ac:dyDescent="0.3">
      <c r="G120" s="78"/>
      <c r="I120" s="78"/>
      <c r="J120" s="78"/>
      <c r="K120" s="78"/>
      <c r="L120" s="78"/>
    </row>
    <row r="121" spans="7:12" x14ac:dyDescent="0.3">
      <c r="G121" s="78"/>
      <c r="I121" s="78"/>
      <c r="J121" s="78"/>
      <c r="K121" s="78"/>
      <c r="L121" s="78"/>
    </row>
    <row r="122" spans="7:12" x14ac:dyDescent="0.3">
      <c r="G122" s="78"/>
      <c r="I122" s="78"/>
      <c r="J122" s="78"/>
      <c r="K122" s="78"/>
      <c r="L122" s="78"/>
    </row>
    <row r="123" spans="7:12" x14ac:dyDescent="0.3">
      <c r="G123" s="78"/>
      <c r="I123" s="78"/>
      <c r="J123" s="78"/>
      <c r="K123" s="78"/>
      <c r="L123" s="78"/>
    </row>
    <row r="124" spans="7:12" x14ac:dyDescent="0.3">
      <c r="G124" s="78"/>
      <c r="I124" s="78"/>
      <c r="J124" s="78"/>
      <c r="K124" s="78"/>
      <c r="L124" s="78"/>
    </row>
    <row r="125" spans="7:12" x14ac:dyDescent="0.3">
      <c r="G125" s="78"/>
      <c r="I125" s="78"/>
      <c r="J125" s="78"/>
      <c r="K125" s="78"/>
      <c r="L125" s="78"/>
    </row>
    <row r="126" spans="7:12" x14ac:dyDescent="0.3">
      <c r="G126" s="78"/>
      <c r="I126" s="78"/>
      <c r="J126" s="78"/>
      <c r="K126" s="78"/>
      <c r="L126" s="78"/>
    </row>
    <row r="127" spans="7:12" x14ac:dyDescent="0.3">
      <c r="G127" s="78"/>
      <c r="I127" s="78"/>
      <c r="J127" s="78"/>
      <c r="K127" s="78"/>
      <c r="L127" s="78"/>
    </row>
    <row r="128" spans="7:12" x14ac:dyDescent="0.3">
      <c r="G128" s="78"/>
      <c r="I128" s="78"/>
      <c r="J128" s="78"/>
      <c r="K128" s="78"/>
      <c r="L128" s="78"/>
    </row>
    <row r="129" spans="7:12" x14ac:dyDescent="0.3">
      <c r="G129" s="78"/>
      <c r="I129" s="78"/>
      <c r="J129" s="78"/>
      <c r="K129" s="78"/>
      <c r="L129" s="78"/>
    </row>
    <row r="130" spans="7:12" x14ac:dyDescent="0.3">
      <c r="G130" s="78"/>
      <c r="I130" s="78"/>
      <c r="J130" s="78"/>
      <c r="K130" s="78"/>
      <c r="L130" s="78"/>
    </row>
    <row r="131" spans="7:12" x14ac:dyDescent="0.3">
      <c r="G131" s="78"/>
      <c r="I131" s="78"/>
      <c r="J131" s="78"/>
      <c r="K131" s="78"/>
      <c r="L131" s="78"/>
    </row>
    <row r="132" spans="7:12" x14ac:dyDescent="0.3">
      <c r="G132" s="78"/>
      <c r="I132" s="78"/>
      <c r="J132" s="78"/>
      <c r="K132" s="78"/>
      <c r="L132" s="78"/>
    </row>
    <row r="133" spans="7:12" x14ac:dyDescent="0.3">
      <c r="G133" s="78"/>
      <c r="I133" s="78"/>
      <c r="J133" s="78"/>
      <c r="K133" s="78"/>
      <c r="L133" s="78"/>
    </row>
    <row r="134" spans="7:12" x14ac:dyDescent="0.3">
      <c r="G134" s="78"/>
      <c r="I134" s="78"/>
      <c r="J134" s="78"/>
      <c r="K134" s="78"/>
      <c r="L134" s="78"/>
    </row>
    <row r="135" spans="7:12" x14ac:dyDescent="0.3">
      <c r="G135" s="78"/>
      <c r="I135" s="78"/>
      <c r="J135" s="78"/>
      <c r="K135" s="78"/>
      <c r="L135" s="78"/>
    </row>
    <row r="136" spans="7:12" x14ac:dyDescent="0.3">
      <c r="G136" s="78"/>
      <c r="I136" s="78"/>
      <c r="J136" s="78"/>
      <c r="K136" s="78"/>
      <c r="L136" s="78"/>
    </row>
    <row r="137" spans="7:12" x14ac:dyDescent="0.3">
      <c r="G137" s="78"/>
      <c r="I137" s="78"/>
      <c r="J137" s="78"/>
      <c r="K137" s="78"/>
      <c r="L137" s="78"/>
    </row>
    <row r="138" spans="7:12" x14ac:dyDescent="0.3">
      <c r="G138" s="78"/>
      <c r="I138" s="78"/>
      <c r="J138" s="78"/>
      <c r="K138" s="78"/>
      <c r="L138" s="78"/>
    </row>
    <row r="139" spans="7:12" x14ac:dyDescent="0.3">
      <c r="G139" s="78"/>
      <c r="I139" s="78"/>
      <c r="J139" s="78"/>
      <c r="K139" s="78"/>
      <c r="L139" s="78"/>
    </row>
    <row r="140" spans="7:12" x14ac:dyDescent="0.3">
      <c r="G140" s="78"/>
      <c r="I140" s="78"/>
      <c r="J140" s="78"/>
      <c r="K140" s="78"/>
      <c r="L140" s="78"/>
    </row>
    <row r="141" spans="7:12" x14ac:dyDescent="0.3">
      <c r="G141" s="78"/>
      <c r="I141" s="78"/>
      <c r="J141" s="78"/>
      <c r="K141" s="78"/>
      <c r="L141" s="78"/>
    </row>
    <row r="142" spans="7:12" x14ac:dyDescent="0.3">
      <c r="G142" s="78"/>
      <c r="I142" s="78"/>
      <c r="J142" s="78"/>
      <c r="K142" s="78"/>
      <c r="L142" s="78"/>
    </row>
    <row r="143" spans="7:12" x14ac:dyDescent="0.3">
      <c r="G143" s="78"/>
      <c r="I143" s="78"/>
      <c r="J143" s="78"/>
      <c r="K143" s="78"/>
      <c r="L143" s="78"/>
    </row>
    <row r="144" spans="7:12" x14ac:dyDescent="0.3">
      <c r="G144" s="78"/>
      <c r="I144" s="78"/>
      <c r="J144" s="78"/>
      <c r="K144" s="78"/>
      <c r="L144" s="78"/>
    </row>
    <row r="145" spans="7:12" x14ac:dyDescent="0.3">
      <c r="G145" s="78"/>
      <c r="I145" s="78"/>
      <c r="J145" s="78"/>
      <c r="K145" s="78"/>
      <c r="L145" s="78"/>
    </row>
    <row r="146" spans="7:12" x14ac:dyDescent="0.3">
      <c r="G146" s="78"/>
      <c r="I146" s="78"/>
      <c r="J146" s="78"/>
      <c r="K146" s="78"/>
      <c r="L146" s="78"/>
    </row>
    <row r="147" spans="7:12" x14ac:dyDescent="0.3">
      <c r="G147" s="78"/>
      <c r="I147" s="78"/>
      <c r="J147" s="78"/>
      <c r="K147" s="78"/>
      <c r="L147" s="78"/>
    </row>
    <row r="148" spans="7:12" x14ac:dyDescent="0.3">
      <c r="G148" s="78"/>
      <c r="I148" s="78"/>
      <c r="J148" s="78"/>
      <c r="K148" s="78"/>
      <c r="L148" s="78"/>
    </row>
    <row r="149" spans="7:12" x14ac:dyDescent="0.3">
      <c r="G149" s="78"/>
      <c r="I149" s="78"/>
      <c r="J149" s="78"/>
      <c r="K149" s="78"/>
      <c r="L149" s="78"/>
    </row>
    <row r="150" spans="7:12" x14ac:dyDescent="0.3">
      <c r="G150" s="78"/>
      <c r="I150" s="78"/>
      <c r="J150" s="78"/>
      <c r="K150" s="78"/>
      <c r="L150" s="78"/>
    </row>
    <row r="151" spans="7:12" x14ac:dyDescent="0.3">
      <c r="G151" s="78"/>
      <c r="I151" s="78"/>
      <c r="J151" s="78"/>
      <c r="K151" s="78"/>
      <c r="L151" s="78"/>
    </row>
    <row r="152" spans="7:12" x14ac:dyDescent="0.3">
      <c r="G152" s="78"/>
      <c r="I152" s="78"/>
      <c r="J152" s="78"/>
      <c r="K152" s="78"/>
      <c r="L152" s="78"/>
    </row>
    <row r="153" spans="7:12" x14ac:dyDescent="0.3">
      <c r="G153" s="78"/>
      <c r="I153" s="78"/>
      <c r="J153" s="78"/>
      <c r="K153" s="78"/>
      <c r="L153" s="78"/>
    </row>
    <row r="154" spans="7:12" x14ac:dyDescent="0.3">
      <c r="G154" s="78"/>
      <c r="I154" s="78"/>
      <c r="J154" s="78"/>
      <c r="K154" s="78"/>
      <c r="L154" s="78"/>
    </row>
    <row r="155" spans="7:12" x14ac:dyDescent="0.3">
      <c r="G155" s="78"/>
      <c r="I155" s="78"/>
      <c r="J155" s="78"/>
      <c r="K155" s="78"/>
      <c r="L155" s="78"/>
    </row>
    <row r="156" spans="7:12" x14ac:dyDescent="0.3">
      <c r="G156" s="78"/>
      <c r="I156" s="78"/>
      <c r="J156" s="78"/>
      <c r="K156" s="78"/>
      <c r="L156" s="78"/>
    </row>
    <row r="157" spans="7:12" x14ac:dyDescent="0.3">
      <c r="G157" s="78"/>
      <c r="I157" s="78"/>
      <c r="J157" s="78"/>
      <c r="K157" s="78"/>
      <c r="L157" s="78"/>
    </row>
    <row r="158" spans="7:12" x14ac:dyDescent="0.3">
      <c r="G158" s="78"/>
      <c r="I158" s="78"/>
      <c r="J158" s="78"/>
      <c r="K158" s="78"/>
      <c r="L158" s="78"/>
    </row>
    <row r="159" spans="7:12" x14ac:dyDescent="0.3">
      <c r="G159" s="78"/>
      <c r="I159" s="78"/>
      <c r="J159" s="78"/>
      <c r="K159" s="78"/>
      <c r="L159" s="78"/>
    </row>
    <row r="160" spans="7:12" x14ac:dyDescent="0.3">
      <c r="G160" s="78"/>
      <c r="I160" s="78"/>
      <c r="J160" s="78"/>
      <c r="K160" s="78"/>
      <c r="L160" s="78"/>
    </row>
    <row r="161" spans="7:12" x14ac:dyDescent="0.3">
      <c r="G161" s="78"/>
      <c r="I161" s="78"/>
      <c r="J161" s="78"/>
      <c r="K161" s="78"/>
      <c r="L161" s="78"/>
    </row>
    <row r="162" spans="7:12" x14ac:dyDescent="0.3">
      <c r="G162" s="78"/>
      <c r="I162" s="78"/>
      <c r="J162" s="78"/>
      <c r="K162" s="78"/>
      <c r="L162" s="78"/>
    </row>
    <row r="163" spans="7:12" x14ac:dyDescent="0.3">
      <c r="G163" s="78"/>
      <c r="I163" s="78"/>
      <c r="J163" s="78"/>
      <c r="K163" s="78"/>
      <c r="L163" s="78"/>
    </row>
    <row r="164" spans="7:12" x14ac:dyDescent="0.3">
      <c r="G164" s="78"/>
      <c r="I164" s="78"/>
      <c r="J164" s="78"/>
      <c r="K164" s="78"/>
      <c r="L164" s="78"/>
    </row>
    <row r="165" spans="7:12" x14ac:dyDescent="0.3">
      <c r="G165" s="78"/>
      <c r="I165" s="78"/>
      <c r="J165" s="78"/>
      <c r="K165" s="78"/>
      <c r="L165" s="78"/>
    </row>
    <row r="166" spans="7:12" x14ac:dyDescent="0.3">
      <c r="G166" s="78"/>
      <c r="I166" s="78"/>
      <c r="J166" s="78"/>
      <c r="K166" s="78"/>
      <c r="L166" s="78"/>
    </row>
    <row r="167" spans="7:12" x14ac:dyDescent="0.3">
      <c r="G167" s="78"/>
      <c r="I167" s="78"/>
      <c r="J167" s="78"/>
      <c r="K167" s="78"/>
      <c r="L167" s="78"/>
    </row>
    <row r="168" spans="7:12" x14ac:dyDescent="0.3">
      <c r="G168" s="78"/>
      <c r="I168" s="78"/>
      <c r="J168" s="78"/>
      <c r="K168" s="78"/>
      <c r="L168" s="78"/>
    </row>
    <row r="169" spans="7:12" x14ac:dyDescent="0.3">
      <c r="G169" s="78"/>
      <c r="I169" s="78"/>
      <c r="J169" s="78"/>
      <c r="K169" s="78"/>
      <c r="L169" s="78"/>
    </row>
    <row r="170" spans="7:12" x14ac:dyDescent="0.3">
      <c r="G170" s="78"/>
      <c r="I170" s="78"/>
      <c r="J170" s="78"/>
      <c r="K170" s="78"/>
      <c r="L170" s="78"/>
    </row>
    <row r="171" spans="7:12" x14ac:dyDescent="0.3">
      <c r="G171" s="78"/>
      <c r="I171" s="78"/>
      <c r="J171" s="78"/>
      <c r="K171" s="78"/>
      <c r="L171" s="78"/>
    </row>
    <row r="172" spans="7:12" x14ac:dyDescent="0.3">
      <c r="G172" s="78"/>
      <c r="I172" s="78"/>
      <c r="J172" s="78"/>
      <c r="K172" s="78"/>
      <c r="L172" s="78"/>
    </row>
    <row r="173" spans="7:12" x14ac:dyDescent="0.3">
      <c r="G173" s="78"/>
      <c r="I173" s="78"/>
      <c r="J173" s="78"/>
      <c r="K173" s="78"/>
      <c r="L173" s="78"/>
    </row>
    <row r="174" spans="7:12" x14ac:dyDescent="0.3">
      <c r="G174" s="78"/>
      <c r="I174" s="78"/>
      <c r="J174" s="78"/>
      <c r="K174" s="78"/>
      <c r="L174" s="78"/>
    </row>
    <row r="175" spans="7:12" x14ac:dyDescent="0.3">
      <c r="G175" s="78"/>
      <c r="I175" s="78"/>
      <c r="J175" s="78"/>
      <c r="K175" s="78"/>
      <c r="L175" s="78"/>
    </row>
    <row r="176" spans="7:12" x14ac:dyDescent="0.3">
      <c r="G176" s="78"/>
      <c r="I176" s="78"/>
      <c r="J176" s="78"/>
      <c r="K176" s="78"/>
      <c r="L176" s="78"/>
    </row>
    <row r="177" spans="7:12" x14ac:dyDescent="0.3">
      <c r="G177" s="78"/>
      <c r="I177" s="78"/>
      <c r="J177" s="78"/>
      <c r="K177" s="78"/>
      <c r="L177" s="78"/>
    </row>
    <row r="178" spans="7:12" x14ac:dyDescent="0.3">
      <c r="G178" s="78"/>
      <c r="I178" s="78"/>
      <c r="J178" s="78"/>
      <c r="K178" s="78"/>
      <c r="L178" s="78"/>
    </row>
    <row r="179" spans="7:12" x14ac:dyDescent="0.3">
      <c r="G179" s="78"/>
      <c r="I179" s="78"/>
      <c r="J179" s="78"/>
      <c r="K179" s="78"/>
      <c r="L179" s="78"/>
    </row>
    <row r="180" spans="7:12" x14ac:dyDescent="0.3">
      <c r="G180" s="78"/>
      <c r="I180" s="78"/>
      <c r="J180" s="78"/>
      <c r="K180" s="78"/>
      <c r="L180" s="78"/>
    </row>
    <row r="181" spans="7:12" x14ac:dyDescent="0.3">
      <c r="G181" s="78"/>
      <c r="I181" s="78"/>
      <c r="J181" s="78"/>
      <c r="K181" s="78"/>
      <c r="L181" s="78"/>
    </row>
    <row r="182" spans="7:12" x14ac:dyDescent="0.3">
      <c r="G182" s="78"/>
      <c r="I182" s="78"/>
      <c r="J182" s="78"/>
      <c r="K182" s="78"/>
      <c r="L182" s="78"/>
    </row>
    <row r="183" spans="7:12" x14ac:dyDescent="0.3">
      <c r="G183" s="78"/>
      <c r="I183" s="78"/>
      <c r="J183" s="78"/>
      <c r="K183" s="78"/>
      <c r="L183" s="78"/>
    </row>
    <row r="184" spans="7:12" x14ac:dyDescent="0.3">
      <c r="G184" s="78"/>
      <c r="I184" s="78"/>
      <c r="J184" s="78"/>
      <c r="K184" s="78"/>
      <c r="L184" s="78"/>
    </row>
    <row r="185" spans="7:12" x14ac:dyDescent="0.3">
      <c r="G185" s="78"/>
      <c r="I185" s="78"/>
      <c r="J185" s="78"/>
      <c r="K185" s="78"/>
      <c r="L185" s="78"/>
    </row>
    <row r="186" spans="7:12" x14ac:dyDescent="0.3">
      <c r="G186" s="78"/>
      <c r="I186" s="78"/>
      <c r="J186" s="78"/>
      <c r="K186" s="78"/>
      <c r="L186" s="78"/>
    </row>
    <row r="187" spans="7:12" x14ac:dyDescent="0.3">
      <c r="G187" s="78"/>
      <c r="I187" s="78"/>
      <c r="J187" s="78"/>
      <c r="K187" s="78"/>
      <c r="L187" s="78"/>
    </row>
    <row r="188" spans="7:12" x14ac:dyDescent="0.3">
      <c r="G188" s="78"/>
      <c r="I188" s="78"/>
      <c r="J188" s="78"/>
      <c r="K188" s="78"/>
      <c r="L188" s="78"/>
    </row>
    <row r="189" spans="7:12" x14ac:dyDescent="0.3">
      <c r="G189" s="78"/>
      <c r="I189" s="78"/>
      <c r="J189" s="78"/>
      <c r="K189" s="78"/>
      <c r="L189" s="78"/>
    </row>
    <row r="190" spans="7:12" x14ac:dyDescent="0.3">
      <c r="G190" s="78"/>
      <c r="I190" s="78"/>
      <c r="J190" s="78"/>
      <c r="K190" s="78"/>
      <c r="L190" s="78"/>
    </row>
    <row r="191" spans="7:12" x14ac:dyDescent="0.3">
      <c r="G191" s="78"/>
      <c r="I191" s="78"/>
      <c r="J191" s="78"/>
      <c r="K191" s="78"/>
      <c r="L191" s="78"/>
    </row>
    <row r="192" spans="7:12" x14ac:dyDescent="0.3">
      <c r="G192" s="78"/>
      <c r="I192" s="78"/>
      <c r="J192" s="78"/>
      <c r="K192" s="78"/>
      <c r="L192" s="78"/>
    </row>
    <row r="193" spans="7:12" x14ac:dyDescent="0.3">
      <c r="G193" s="78"/>
      <c r="I193" s="78"/>
      <c r="J193" s="78"/>
      <c r="K193" s="78"/>
      <c r="L193" s="78"/>
    </row>
    <row r="194" spans="7:12" x14ac:dyDescent="0.3">
      <c r="G194" s="78"/>
      <c r="I194" s="78"/>
      <c r="J194" s="78"/>
      <c r="K194" s="78"/>
      <c r="L194" s="78"/>
    </row>
    <row r="195" spans="7:12" x14ac:dyDescent="0.3">
      <c r="G195" s="78"/>
      <c r="I195" s="78"/>
      <c r="J195" s="78"/>
      <c r="K195" s="78"/>
      <c r="L195" s="78"/>
    </row>
    <row r="196" spans="7:12" x14ac:dyDescent="0.3">
      <c r="G196" s="78"/>
      <c r="I196" s="78"/>
      <c r="J196" s="78"/>
      <c r="K196" s="78"/>
      <c r="L196" s="78"/>
    </row>
    <row r="197" spans="7:12" x14ac:dyDescent="0.3">
      <c r="G197" s="78"/>
      <c r="I197" s="78"/>
      <c r="J197" s="78"/>
      <c r="K197" s="78"/>
      <c r="L197" s="78"/>
    </row>
    <row r="198" spans="7:12" x14ac:dyDescent="0.3">
      <c r="G198" s="78"/>
      <c r="I198" s="78"/>
      <c r="J198" s="78"/>
      <c r="K198" s="78"/>
      <c r="L198" s="78"/>
    </row>
    <row r="199" spans="7:12" x14ac:dyDescent="0.3">
      <c r="G199" s="78"/>
      <c r="I199" s="78"/>
      <c r="J199" s="78"/>
      <c r="K199" s="78"/>
      <c r="L199" s="78"/>
    </row>
    <row r="200" spans="7:12" x14ac:dyDescent="0.3">
      <c r="G200" s="78"/>
      <c r="I200" s="78"/>
      <c r="J200" s="78"/>
      <c r="K200" s="78"/>
      <c r="L200" s="78"/>
    </row>
    <row r="201" spans="7:12" x14ac:dyDescent="0.3">
      <c r="G201" s="78"/>
      <c r="I201" s="78"/>
      <c r="J201" s="78"/>
      <c r="K201" s="78"/>
      <c r="L201" s="78"/>
    </row>
    <row r="202" spans="7:12" x14ac:dyDescent="0.3">
      <c r="G202" s="78"/>
      <c r="I202" s="78"/>
      <c r="J202" s="78"/>
      <c r="K202" s="78"/>
      <c r="L202" s="78"/>
    </row>
    <row r="203" spans="7:12" x14ac:dyDescent="0.3">
      <c r="G203" s="78"/>
      <c r="I203" s="78"/>
      <c r="J203" s="78"/>
      <c r="K203" s="78"/>
      <c r="L203" s="78"/>
    </row>
    <row r="204" spans="7:12" x14ac:dyDescent="0.3">
      <c r="G204" s="78"/>
      <c r="I204" s="78"/>
      <c r="J204" s="78"/>
      <c r="K204" s="78"/>
      <c r="L204" s="78"/>
    </row>
    <row r="205" spans="7:12" x14ac:dyDescent="0.3">
      <c r="G205" s="78"/>
      <c r="I205" s="78"/>
      <c r="J205" s="78"/>
      <c r="K205" s="78"/>
      <c r="L205" s="78"/>
    </row>
    <row r="206" spans="7:12" x14ac:dyDescent="0.3">
      <c r="G206" s="78"/>
      <c r="I206" s="78"/>
      <c r="J206" s="78"/>
      <c r="K206" s="78"/>
      <c r="L206" s="78"/>
    </row>
    <row r="207" spans="7:12" x14ac:dyDescent="0.3">
      <c r="G207" s="78"/>
      <c r="I207" s="78"/>
      <c r="J207" s="78"/>
      <c r="K207" s="78"/>
      <c r="L207" s="78"/>
    </row>
    <row r="208" spans="7:12" x14ac:dyDescent="0.3">
      <c r="G208" s="78"/>
      <c r="I208" s="78"/>
      <c r="J208" s="78"/>
      <c r="K208" s="78"/>
      <c r="L208" s="78"/>
    </row>
    <row r="209" spans="7:12" x14ac:dyDescent="0.3">
      <c r="G209" s="78"/>
      <c r="I209" s="78"/>
      <c r="J209" s="78"/>
      <c r="K209" s="78"/>
      <c r="L209" s="78"/>
    </row>
    <row r="210" spans="7:12" x14ac:dyDescent="0.3">
      <c r="G210" s="78"/>
      <c r="I210" s="78"/>
      <c r="J210" s="78"/>
      <c r="K210" s="78"/>
      <c r="L210" s="78"/>
    </row>
    <row r="211" spans="7:12" x14ac:dyDescent="0.3">
      <c r="G211" s="78"/>
      <c r="I211" s="78"/>
      <c r="J211" s="78"/>
      <c r="K211" s="78"/>
      <c r="L211" s="78"/>
    </row>
    <row r="212" spans="7:12" x14ac:dyDescent="0.3">
      <c r="G212" s="78"/>
      <c r="I212" s="78"/>
      <c r="J212" s="78"/>
      <c r="K212" s="78"/>
      <c r="L212" s="78"/>
    </row>
    <row r="213" spans="7:12" x14ac:dyDescent="0.3">
      <c r="G213" s="78"/>
      <c r="I213" s="78"/>
      <c r="J213" s="78"/>
      <c r="K213" s="78"/>
      <c r="L213" s="78"/>
    </row>
    <row r="214" spans="7:12" x14ac:dyDescent="0.3">
      <c r="G214" s="78"/>
      <c r="I214" s="78"/>
      <c r="J214" s="78"/>
      <c r="K214" s="78"/>
      <c r="L214" s="78"/>
    </row>
    <row r="215" spans="7:12" x14ac:dyDescent="0.3">
      <c r="G215" s="78"/>
      <c r="I215" s="78"/>
      <c r="J215" s="78"/>
      <c r="K215" s="78"/>
      <c r="L215" s="78"/>
    </row>
    <row r="216" spans="7:12" x14ac:dyDescent="0.3">
      <c r="G216" s="78"/>
      <c r="I216" s="78"/>
      <c r="J216" s="78"/>
      <c r="K216" s="78"/>
      <c r="L216" s="78"/>
    </row>
    <row r="217" spans="7:12" x14ac:dyDescent="0.3">
      <c r="G217" s="78"/>
      <c r="I217" s="78"/>
      <c r="J217" s="78"/>
      <c r="K217" s="78"/>
      <c r="L217" s="78"/>
    </row>
    <row r="218" spans="7:12" x14ac:dyDescent="0.3">
      <c r="G218" s="78"/>
      <c r="I218" s="78"/>
      <c r="J218" s="78"/>
      <c r="K218" s="78"/>
      <c r="L218" s="78"/>
    </row>
    <row r="219" spans="7:12" x14ac:dyDescent="0.3">
      <c r="G219" s="78"/>
      <c r="I219" s="78"/>
      <c r="J219" s="78"/>
      <c r="K219" s="78"/>
      <c r="L219" s="78"/>
    </row>
    <row r="220" spans="7:12" x14ac:dyDescent="0.3">
      <c r="G220" s="78"/>
      <c r="I220" s="78"/>
      <c r="J220" s="78"/>
      <c r="K220" s="78"/>
      <c r="L220" s="78"/>
    </row>
    <row r="221" spans="7:12" x14ac:dyDescent="0.3">
      <c r="G221" s="78"/>
      <c r="I221" s="78"/>
      <c r="J221" s="78"/>
      <c r="K221" s="78"/>
      <c r="L221" s="78"/>
    </row>
    <row r="222" spans="7:12" x14ac:dyDescent="0.3">
      <c r="G222" s="78"/>
      <c r="I222" s="78"/>
      <c r="J222" s="78"/>
      <c r="K222" s="78"/>
      <c r="L222" s="78"/>
    </row>
    <row r="223" spans="7:12" x14ac:dyDescent="0.3">
      <c r="G223" s="78"/>
      <c r="I223" s="78"/>
      <c r="J223" s="78"/>
      <c r="K223" s="78"/>
      <c r="L223" s="78"/>
    </row>
    <row r="224" spans="7:12" x14ac:dyDescent="0.3">
      <c r="G224" s="78"/>
      <c r="I224" s="78"/>
      <c r="J224" s="78"/>
      <c r="K224" s="78"/>
      <c r="L224" s="78"/>
    </row>
    <row r="225" spans="7:12" x14ac:dyDescent="0.3">
      <c r="G225" s="78"/>
      <c r="I225" s="78"/>
      <c r="J225" s="78"/>
      <c r="K225" s="78"/>
      <c r="L225" s="78"/>
    </row>
    <row r="226" spans="7:12" x14ac:dyDescent="0.3">
      <c r="G226" s="78"/>
      <c r="I226" s="78"/>
      <c r="J226" s="78"/>
      <c r="K226" s="78"/>
      <c r="L226" s="78"/>
    </row>
    <row r="227" spans="7:12" x14ac:dyDescent="0.3">
      <c r="G227" s="78"/>
      <c r="I227" s="78"/>
      <c r="J227" s="78"/>
      <c r="K227" s="78"/>
      <c r="L227" s="78"/>
    </row>
    <row r="228" spans="7:12" x14ac:dyDescent="0.3">
      <c r="G228" s="78"/>
      <c r="I228" s="78"/>
      <c r="J228" s="78"/>
      <c r="K228" s="78"/>
      <c r="L228" s="78"/>
    </row>
    <row r="229" spans="7:12" x14ac:dyDescent="0.3">
      <c r="G229" s="78"/>
      <c r="I229" s="78"/>
      <c r="J229" s="78"/>
      <c r="K229" s="78"/>
      <c r="L229" s="78"/>
    </row>
    <row r="230" spans="7:12" x14ac:dyDescent="0.3">
      <c r="G230" s="78"/>
      <c r="I230" s="78"/>
      <c r="J230" s="78"/>
      <c r="K230" s="78"/>
      <c r="L230" s="78"/>
    </row>
    <row r="231" spans="7:12" x14ac:dyDescent="0.3">
      <c r="G231" s="78"/>
      <c r="I231" s="78"/>
      <c r="J231" s="78"/>
      <c r="K231" s="78"/>
      <c r="L231" s="78"/>
    </row>
    <row r="232" spans="7:12" x14ac:dyDescent="0.3">
      <c r="G232" s="78"/>
      <c r="I232" s="78"/>
      <c r="J232" s="78"/>
      <c r="K232" s="78"/>
      <c r="L232" s="78"/>
    </row>
    <row r="233" spans="7:12" x14ac:dyDescent="0.3">
      <c r="G233" s="78"/>
      <c r="I233" s="78"/>
      <c r="J233" s="78"/>
      <c r="K233" s="78"/>
      <c r="L233" s="78"/>
    </row>
    <row r="234" spans="7:12" x14ac:dyDescent="0.3">
      <c r="G234" s="78"/>
      <c r="I234" s="78"/>
      <c r="J234" s="78"/>
      <c r="K234" s="78"/>
      <c r="L234" s="78"/>
    </row>
    <row r="235" spans="7:12" x14ac:dyDescent="0.3">
      <c r="G235" s="78"/>
      <c r="I235" s="78"/>
      <c r="J235" s="78"/>
      <c r="K235" s="78"/>
      <c r="L235" s="78"/>
    </row>
    <row r="236" spans="7:12" x14ac:dyDescent="0.3">
      <c r="G236" s="78"/>
      <c r="I236" s="78"/>
      <c r="J236" s="78"/>
      <c r="K236" s="78"/>
      <c r="L236" s="78"/>
    </row>
    <row r="237" spans="7:12" x14ac:dyDescent="0.3">
      <c r="G237" s="78"/>
      <c r="I237" s="78"/>
      <c r="J237" s="78"/>
      <c r="K237" s="78"/>
      <c r="L237" s="78"/>
    </row>
    <row r="238" spans="7:12" x14ac:dyDescent="0.3">
      <c r="G238" s="78"/>
      <c r="I238" s="78"/>
      <c r="J238" s="78"/>
      <c r="K238" s="78"/>
      <c r="L238" s="78"/>
    </row>
    <row r="239" spans="7:12" x14ac:dyDescent="0.3">
      <c r="G239" s="78"/>
      <c r="I239" s="78"/>
      <c r="J239" s="78"/>
      <c r="K239" s="78"/>
      <c r="L239" s="78"/>
    </row>
    <row r="240" spans="7:12" x14ac:dyDescent="0.3">
      <c r="G240" s="78"/>
      <c r="I240" s="78"/>
      <c r="J240" s="78"/>
      <c r="K240" s="78"/>
      <c r="L240" s="78"/>
    </row>
    <row r="241" spans="7:12" x14ac:dyDescent="0.3">
      <c r="G241" s="78"/>
      <c r="I241" s="78"/>
      <c r="J241" s="78"/>
      <c r="K241" s="78"/>
      <c r="L241" s="78"/>
    </row>
    <row r="242" spans="7:12" x14ac:dyDescent="0.3">
      <c r="G242" s="78"/>
      <c r="I242" s="78"/>
      <c r="J242" s="78"/>
      <c r="K242" s="78"/>
      <c r="L242" s="78"/>
    </row>
    <row r="243" spans="7:12" x14ac:dyDescent="0.3">
      <c r="G243" s="78"/>
      <c r="I243" s="78"/>
      <c r="J243" s="78"/>
      <c r="K243" s="78"/>
      <c r="L243" s="78"/>
    </row>
    <row r="244" spans="7:12" x14ac:dyDescent="0.3">
      <c r="G244" s="78"/>
      <c r="I244" s="78"/>
      <c r="J244" s="78"/>
      <c r="K244" s="78"/>
      <c r="L244" s="78"/>
    </row>
    <row r="245" spans="7:12" x14ac:dyDescent="0.3">
      <c r="G245" s="78"/>
      <c r="I245" s="78"/>
      <c r="J245" s="78"/>
      <c r="K245" s="78"/>
      <c r="L245" s="78"/>
    </row>
    <row r="246" spans="7:12" x14ac:dyDescent="0.3">
      <c r="G246" s="78"/>
      <c r="I246" s="78"/>
      <c r="J246" s="78"/>
      <c r="K246" s="78"/>
      <c r="L246" s="78"/>
    </row>
    <row r="247" spans="7:12" x14ac:dyDescent="0.3">
      <c r="G247" s="78"/>
      <c r="I247" s="78"/>
      <c r="J247" s="78"/>
      <c r="K247" s="78"/>
      <c r="L247" s="78"/>
    </row>
    <row r="248" spans="7:12" x14ac:dyDescent="0.3">
      <c r="G248" s="78"/>
      <c r="I248" s="78"/>
      <c r="J248" s="78"/>
      <c r="K248" s="78"/>
      <c r="L248" s="78"/>
    </row>
    <row r="249" spans="7:12" x14ac:dyDescent="0.3">
      <c r="G249" s="78"/>
      <c r="I249" s="78"/>
      <c r="J249" s="78"/>
      <c r="K249" s="78"/>
      <c r="L249" s="78"/>
    </row>
    <row r="250" spans="7:12" x14ac:dyDescent="0.3">
      <c r="G250" s="78"/>
      <c r="I250" s="78"/>
      <c r="J250" s="78"/>
      <c r="K250" s="78"/>
      <c r="L250" s="78"/>
    </row>
    <row r="251" spans="7:12" x14ac:dyDescent="0.3">
      <c r="G251" s="78"/>
      <c r="I251" s="78"/>
      <c r="J251" s="78"/>
      <c r="K251" s="78"/>
      <c r="L251" s="78"/>
    </row>
    <row r="252" spans="7:12" x14ac:dyDescent="0.3">
      <c r="G252" s="78"/>
      <c r="I252" s="78"/>
      <c r="J252" s="78"/>
      <c r="K252" s="78"/>
      <c r="L252" s="78"/>
    </row>
    <row r="253" spans="7:12" x14ac:dyDescent="0.3">
      <c r="G253" s="78"/>
      <c r="I253" s="78"/>
      <c r="J253" s="78"/>
      <c r="K253" s="78"/>
      <c r="L253" s="78"/>
    </row>
    <row r="254" spans="7:12" x14ac:dyDescent="0.3">
      <c r="G254" s="78"/>
      <c r="I254" s="78"/>
      <c r="J254" s="78"/>
      <c r="K254" s="78"/>
      <c r="L254" s="78"/>
    </row>
    <row r="255" spans="7:12" x14ac:dyDescent="0.3">
      <c r="G255" s="78"/>
      <c r="I255" s="78"/>
      <c r="J255" s="78"/>
      <c r="K255" s="78"/>
      <c r="L255" s="78"/>
    </row>
    <row r="256" spans="7:12" x14ac:dyDescent="0.3">
      <c r="G256" s="78"/>
      <c r="I256" s="78"/>
      <c r="J256" s="78"/>
      <c r="K256" s="78"/>
      <c r="L256" s="78"/>
    </row>
    <row r="257" spans="7:12" x14ac:dyDescent="0.3">
      <c r="G257" s="78"/>
      <c r="I257" s="78"/>
      <c r="J257" s="78"/>
      <c r="K257" s="78"/>
      <c r="L257" s="78"/>
    </row>
    <row r="258" spans="7:12" x14ac:dyDescent="0.3">
      <c r="G258" s="78"/>
      <c r="I258" s="78"/>
      <c r="J258" s="78"/>
      <c r="K258" s="78"/>
      <c r="L258" s="78"/>
    </row>
    <row r="259" spans="7:12" x14ac:dyDescent="0.3">
      <c r="G259" s="78"/>
      <c r="I259" s="78"/>
      <c r="J259" s="78"/>
      <c r="K259" s="78"/>
      <c r="L259" s="78"/>
    </row>
    <row r="260" spans="7:12" x14ac:dyDescent="0.3">
      <c r="G260" s="78"/>
      <c r="I260" s="78"/>
      <c r="J260" s="78"/>
      <c r="K260" s="78"/>
      <c r="L260" s="78"/>
    </row>
    <row r="261" spans="7:12" x14ac:dyDescent="0.3">
      <c r="G261" s="78"/>
      <c r="I261" s="78"/>
      <c r="J261" s="78"/>
      <c r="K261" s="78"/>
      <c r="L261" s="78"/>
    </row>
    <row r="262" spans="7:12" x14ac:dyDescent="0.3">
      <c r="G262" s="78"/>
      <c r="I262" s="78"/>
      <c r="J262" s="78"/>
      <c r="K262" s="78"/>
      <c r="L262" s="78"/>
    </row>
    <row r="263" spans="7:12" x14ac:dyDescent="0.3">
      <c r="G263" s="78"/>
      <c r="I263" s="78"/>
      <c r="J263" s="78"/>
      <c r="K263" s="78"/>
      <c r="L263" s="78"/>
    </row>
    <row r="264" spans="7:12" x14ac:dyDescent="0.3">
      <c r="G264" s="78"/>
      <c r="I264" s="78"/>
      <c r="J264" s="78"/>
      <c r="K264" s="78"/>
      <c r="L264" s="78"/>
    </row>
    <row r="265" spans="7:12" x14ac:dyDescent="0.3">
      <c r="G265" s="78"/>
      <c r="I265" s="78"/>
      <c r="J265" s="78"/>
      <c r="K265" s="78"/>
      <c r="L265" s="78"/>
    </row>
    <row r="266" spans="7:12" x14ac:dyDescent="0.3">
      <c r="G266" s="78"/>
      <c r="I266" s="78"/>
      <c r="J266" s="78"/>
      <c r="K266" s="78"/>
      <c r="L266" s="78"/>
    </row>
  </sheetData>
  <mergeCells count="24">
    <mergeCell ref="A56:B56"/>
    <mergeCell ref="A62:B62"/>
    <mergeCell ref="C62:G62"/>
    <mergeCell ref="A61:B61"/>
    <mergeCell ref="C61:G61"/>
    <mergeCell ref="C56:G56"/>
    <mergeCell ref="A57:B57"/>
    <mergeCell ref="C57:G57"/>
    <mergeCell ref="C59:G59"/>
    <mergeCell ref="A63:G63"/>
    <mergeCell ref="A58:B58"/>
    <mergeCell ref="C58:G58"/>
    <mergeCell ref="A60:B60"/>
    <mergeCell ref="C60:G60"/>
    <mergeCell ref="A3:J3"/>
    <mergeCell ref="A1:J2"/>
    <mergeCell ref="A52:C52"/>
    <mergeCell ref="A54:B54"/>
    <mergeCell ref="A55:B55"/>
    <mergeCell ref="C55:G55"/>
    <mergeCell ref="A15:B15"/>
    <mergeCell ref="A43:B43"/>
    <mergeCell ref="A51:B51"/>
    <mergeCell ref="A34:B34"/>
  </mergeCells>
  <printOptions horizontalCentered="1" verticalCentered="1"/>
  <pageMargins left="0" right="0" top="0" bottom="0" header="0" footer="0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9"/>
  <sheetViews>
    <sheetView view="pageBreakPreview" zoomScaleNormal="100" zoomScaleSheetLayoutView="100" workbookViewId="0">
      <selection sqref="A1:J1"/>
    </sheetView>
  </sheetViews>
  <sheetFormatPr defaultRowHeight="14.4" x14ac:dyDescent="0.3"/>
  <cols>
    <col min="1" max="1" width="9.109375" customWidth="1"/>
    <col min="2" max="2" width="8.6640625" customWidth="1"/>
    <col min="3" max="3" width="18.44140625" customWidth="1"/>
    <col min="4" max="4" width="13" style="115" bestFit="1" customWidth="1"/>
    <col min="5" max="5" width="12.44140625" style="95" customWidth="1"/>
    <col min="6" max="7" width="13.33203125" style="113" customWidth="1"/>
    <col min="8" max="8" width="15.109375" style="147" customWidth="1"/>
    <col min="9" max="9" width="13.6640625" style="85" customWidth="1"/>
    <col min="10" max="10" width="14.44140625" style="85" customWidth="1"/>
    <col min="11" max="11" width="17.44140625" customWidth="1"/>
    <col min="12" max="12" width="12.88671875" style="91" bestFit="1" customWidth="1"/>
    <col min="13" max="13" width="12" bestFit="1" customWidth="1"/>
    <col min="14" max="14" width="10.88671875" bestFit="1" customWidth="1"/>
    <col min="15" max="15" width="9.6640625" bestFit="1" customWidth="1"/>
    <col min="16" max="18" width="9.33203125" bestFit="1" customWidth="1"/>
  </cols>
  <sheetData>
    <row r="1" spans="1:15" ht="39" customHeight="1" thickBot="1" x14ac:dyDescent="0.45">
      <c r="A1" s="298" t="s">
        <v>244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5" ht="39" customHeight="1" thickBot="1" x14ac:dyDescent="0.45">
      <c r="A2" s="300" t="s">
        <v>188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5" s="78" customFormat="1" ht="49.5" customHeight="1" x14ac:dyDescent="0.3">
      <c r="A3" s="179" t="s">
        <v>50</v>
      </c>
      <c r="B3" s="180" t="s">
        <v>1</v>
      </c>
      <c r="C3" s="180" t="s">
        <v>178</v>
      </c>
      <c r="D3" s="181" t="s">
        <v>242</v>
      </c>
      <c r="E3" s="181" t="s">
        <v>236</v>
      </c>
      <c r="F3" s="180" t="s">
        <v>238</v>
      </c>
      <c r="G3" s="180" t="s">
        <v>243</v>
      </c>
      <c r="H3" s="182" t="s">
        <v>240</v>
      </c>
      <c r="I3" s="180" t="s">
        <v>227</v>
      </c>
      <c r="J3" s="183" t="s">
        <v>241</v>
      </c>
      <c r="L3" s="92"/>
    </row>
    <row r="4" spans="1:15" ht="19.5" customHeight="1" thickBot="1" x14ac:dyDescent="0.35">
      <c r="A4" s="340" t="s">
        <v>51</v>
      </c>
      <c r="B4" s="341"/>
      <c r="C4" s="341"/>
      <c r="D4" s="341"/>
      <c r="E4" s="342"/>
      <c r="F4" s="341"/>
      <c r="G4" s="342"/>
      <c r="H4" s="341"/>
      <c r="I4" s="341"/>
      <c r="J4" s="341"/>
    </row>
    <row r="5" spans="1:15" ht="15" customHeight="1" x14ac:dyDescent="0.3">
      <c r="A5" s="311" t="s">
        <v>193</v>
      </c>
      <c r="B5" s="79" t="s">
        <v>53</v>
      </c>
      <c r="C5" s="79" t="s">
        <v>54</v>
      </c>
      <c r="D5" s="184">
        <v>22483.59</v>
      </c>
      <c r="E5" s="184">
        <v>18611.25</v>
      </c>
      <c r="F5" s="302">
        <v>48200</v>
      </c>
      <c r="G5" s="196">
        <v>25000</v>
      </c>
      <c r="H5" s="314">
        <v>50000</v>
      </c>
      <c r="I5" s="324">
        <v>51000</v>
      </c>
      <c r="J5" s="326">
        <v>51000</v>
      </c>
      <c r="K5" s="91"/>
      <c r="N5" s="91"/>
      <c r="O5" s="91"/>
    </row>
    <row r="6" spans="1:15" x14ac:dyDescent="0.3">
      <c r="A6" s="312"/>
      <c r="B6" s="35">
        <v>620</v>
      </c>
      <c r="C6" s="35" t="s">
        <v>55</v>
      </c>
      <c r="D6" s="184">
        <v>6980.13</v>
      </c>
      <c r="E6" s="184">
        <v>6037.78</v>
      </c>
      <c r="F6" s="303"/>
      <c r="G6" s="196">
        <v>7200</v>
      </c>
      <c r="H6" s="314"/>
      <c r="I6" s="324"/>
      <c r="J6" s="327"/>
      <c r="K6" s="91"/>
    </row>
    <row r="7" spans="1:15" x14ac:dyDescent="0.3">
      <c r="A7" s="312"/>
      <c r="B7" s="35" t="s">
        <v>56</v>
      </c>
      <c r="C7" s="35" t="s">
        <v>57</v>
      </c>
      <c r="D7" s="184">
        <v>1197.83</v>
      </c>
      <c r="E7" s="184">
        <v>1318.7</v>
      </c>
      <c r="F7" s="303"/>
      <c r="G7" s="196">
        <v>1500</v>
      </c>
      <c r="H7" s="314"/>
      <c r="I7" s="324"/>
      <c r="J7" s="327"/>
      <c r="K7" s="91"/>
    </row>
    <row r="8" spans="1:15" x14ac:dyDescent="0.3">
      <c r="A8" s="312"/>
      <c r="B8" s="35" t="s">
        <v>58</v>
      </c>
      <c r="C8" s="86" t="s">
        <v>212</v>
      </c>
      <c r="D8" s="184">
        <v>2889.91</v>
      </c>
      <c r="E8" s="184">
        <v>2680.54</v>
      </c>
      <c r="F8" s="303"/>
      <c r="G8" s="196">
        <v>2970</v>
      </c>
      <c r="H8" s="314"/>
      <c r="I8" s="324"/>
      <c r="J8" s="327"/>
      <c r="K8" s="91"/>
    </row>
    <row r="9" spans="1:15" x14ac:dyDescent="0.3">
      <c r="A9" s="312"/>
      <c r="B9" s="35" t="s">
        <v>60</v>
      </c>
      <c r="C9" s="35" t="s">
        <v>61</v>
      </c>
      <c r="D9" s="184">
        <v>2032.7</v>
      </c>
      <c r="E9" s="184">
        <v>1980.84</v>
      </c>
      <c r="F9" s="303"/>
      <c r="G9" s="196">
        <v>2500</v>
      </c>
      <c r="H9" s="314"/>
      <c r="I9" s="324"/>
      <c r="J9" s="327"/>
      <c r="K9" s="91"/>
    </row>
    <row r="10" spans="1:15" x14ac:dyDescent="0.3">
      <c r="A10" s="312"/>
      <c r="B10" s="35" t="s">
        <v>62</v>
      </c>
      <c r="C10" s="86" t="s">
        <v>213</v>
      </c>
      <c r="D10" s="184">
        <v>127.6</v>
      </c>
      <c r="E10" s="184">
        <v>0</v>
      </c>
      <c r="F10" s="303"/>
      <c r="G10" s="196">
        <v>0</v>
      </c>
      <c r="H10" s="314"/>
      <c r="I10" s="324"/>
      <c r="J10" s="327"/>
      <c r="K10" s="91"/>
    </row>
    <row r="11" spans="1:15" x14ac:dyDescent="0.3">
      <c r="A11" s="312"/>
      <c r="B11" s="35" t="s">
        <v>65</v>
      </c>
      <c r="C11" s="35" t="s">
        <v>66</v>
      </c>
      <c r="D11" s="184">
        <v>215.85</v>
      </c>
      <c r="E11" s="184">
        <v>154.85</v>
      </c>
      <c r="F11" s="303"/>
      <c r="G11" s="196">
        <v>50</v>
      </c>
      <c r="H11" s="314"/>
      <c r="I11" s="324"/>
      <c r="J11" s="327"/>
      <c r="K11" s="91"/>
    </row>
    <row r="12" spans="1:15" x14ac:dyDescent="0.3">
      <c r="A12" s="312"/>
      <c r="B12" s="35" t="s">
        <v>67</v>
      </c>
      <c r="C12" s="35" t="s">
        <v>68</v>
      </c>
      <c r="D12" s="184">
        <v>3654.51</v>
      </c>
      <c r="E12" s="184">
        <v>4021.97</v>
      </c>
      <c r="F12" s="303"/>
      <c r="G12" s="196">
        <v>4500</v>
      </c>
      <c r="H12" s="314"/>
      <c r="I12" s="324"/>
      <c r="J12" s="327"/>
      <c r="K12" s="91"/>
    </row>
    <row r="13" spans="1:15" x14ac:dyDescent="0.3">
      <c r="A13" s="312"/>
      <c r="B13" s="86" t="s">
        <v>226</v>
      </c>
      <c r="C13" s="86" t="s">
        <v>220</v>
      </c>
      <c r="D13" s="184">
        <v>592.63</v>
      </c>
      <c r="E13" s="184">
        <v>438.85</v>
      </c>
      <c r="F13" s="303"/>
      <c r="G13" s="196">
        <v>500</v>
      </c>
      <c r="H13" s="314"/>
      <c r="I13" s="324"/>
      <c r="J13" s="327"/>
      <c r="K13" s="177"/>
      <c r="L13" s="85"/>
    </row>
    <row r="14" spans="1:15" x14ac:dyDescent="0.3">
      <c r="A14" s="312"/>
      <c r="B14" s="86" t="s">
        <v>69</v>
      </c>
      <c r="C14" s="86" t="s">
        <v>224</v>
      </c>
      <c r="D14" s="184"/>
      <c r="E14" s="184">
        <v>195.85</v>
      </c>
      <c r="F14" s="303"/>
      <c r="G14" s="196">
        <v>300</v>
      </c>
      <c r="H14" s="314"/>
      <c r="I14" s="324"/>
      <c r="J14" s="327"/>
      <c r="K14" s="91"/>
      <c r="L14" s="85"/>
      <c r="M14" s="91"/>
    </row>
    <row r="15" spans="1:15" x14ac:dyDescent="0.3">
      <c r="A15" s="312"/>
      <c r="B15" s="35" t="s">
        <v>173</v>
      </c>
      <c r="C15" s="35" t="s">
        <v>174</v>
      </c>
      <c r="D15" s="184"/>
      <c r="E15" s="184">
        <v>0</v>
      </c>
      <c r="F15" s="304"/>
      <c r="G15" s="196">
        <v>0</v>
      </c>
      <c r="H15" s="315"/>
      <c r="I15" s="325"/>
      <c r="J15" s="328"/>
    </row>
    <row r="16" spans="1:15" ht="15" customHeight="1" x14ac:dyDescent="0.3">
      <c r="A16" s="312"/>
      <c r="B16" s="35" t="s">
        <v>170</v>
      </c>
      <c r="C16" s="86" t="s">
        <v>185</v>
      </c>
      <c r="D16" s="184"/>
      <c r="E16" s="184">
        <v>0</v>
      </c>
      <c r="F16" s="305">
        <v>0</v>
      </c>
      <c r="G16" s="196">
        <v>0</v>
      </c>
      <c r="H16" s="329">
        <v>4150</v>
      </c>
      <c r="I16" s="332">
        <v>4250</v>
      </c>
      <c r="J16" s="335">
        <v>4250</v>
      </c>
      <c r="L16"/>
    </row>
    <row r="17" spans="1:256" ht="15" customHeight="1" x14ac:dyDescent="0.3">
      <c r="A17" s="312"/>
      <c r="B17" s="86" t="s">
        <v>182</v>
      </c>
      <c r="C17" s="35" t="s">
        <v>175</v>
      </c>
      <c r="D17" s="184"/>
      <c r="E17" s="184">
        <v>0</v>
      </c>
      <c r="F17" s="306"/>
      <c r="G17" s="196">
        <v>0</v>
      </c>
      <c r="H17" s="330"/>
      <c r="I17" s="333"/>
      <c r="J17" s="336"/>
      <c r="L17"/>
    </row>
    <row r="18" spans="1:256" ht="15" customHeight="1" x14ac:dyDescent="0.3">
      <c r="A18" s="312"/>
      <c r="B18" s="86" t="s">
        <v>71</v>
      </c>
      <c r="C18" s="86" t="s">
        <v>72</v>
      </c>
      <c r="D18" s="184">
        <v>6175.07</v>
      </c>
      <c r="E18" s="184">
        <v>3219.71</v>
      </c>
      <c r="F18" s="306"/>
      <c r="G18" s="196">
        <v>0</v>
      </c>
      <c r="H18" s="330"/>
      <c r="I18" s="333"/>
      <c r="J18" s="336"/>
      <c r="L18" s="178"/>
    </row>
    <row r="19" spans="1:256" ht="15" customHeight="1" x14ac:dyDescent="0.3">
      <c r="A19" s="312"/>
      <c r="B19" s="86" t="s">
        <v>214</v>
      </c>
      <c r="C19" s="86" t="s">
        <v>215</v>
      </c>
      <c r="D19" s="184">
        <v>6200</v>
      </c>
      <c r="E19" s="184">
        <v>7175.07</v>
      </c>
      <c r="F19" s="307"/>
      <c r="G19" s="196">
        <v>1200</v>
      </c>
      <c r="H19" s="331"/>
      <c r="I19" s="334"/>
      <c r="J19" s="337"/>
      <c r="L19"/>
    </row>
    <row r="20" spans="1:256" ht="15" customHeight="1" x14ac:dyDescent="0.3">
      <c r="A20" s="312"/>
      <c r="B20" s="161" t="s">
        <v>204</v>
      </c>
      <c r="C20" s="161" t="s">
        <v>129</v>
      </c>
      <c r="D20" s="186">
        <f>SUM(D5:D14)</f>
        <v>40174.75</v>
      </c>
      <c r="E20" s="184">
        <f>SUM(E5:E14)</f>
        <v>35440.629999999997</v>
      </c>
      <c r="F20" s="162">
        <v>48200</v>
      </c>
      <c r="G20" s="196">
        <f>SUM(G5:G19)</f>
        <v>45720</v>
      </c>
      <c r="H20" s="163">
        <v>50000</v>
      </c>
      <c r="I20" s="164">
        <v>51000</v>
      </c>
      <c r="J20" s="165">
        <v>51000</v>
      </c>
      <c r="L20"/>
    </row>
    <row r="21" spans="1:256" ht="15" customHeight="1" x14ac:dyDescent="0.3">
      <c r="A21" s="312"/>
      <c r="B21" s="161" t="s">
        <v>176</v>
      </c>
      <c r="C21" s="161" t="s">
        <v>205</v>
      </c>
      <c r="D21" s="184">
        <v>6175.07</v>
      </c>
      <c r="E21" s="184">
        <v>3219.71</v>
      </c>
      <c r="F21" s="166">
        <v>0</v>
      </c>
      <c r="G21" s="196">
        <v>0</v>
      </c>
      <c r="H21" s="163">
        <v>0</v>
      </c>
      <c r="I21" s="164">
        <v>0</v>
      </c>
      <c r="J21" s="165">
        <v>0</v>
      </c>
      <c r="L21"/>
    </row>
    <row r="22" spans="1:256" ht="15" customHeight="1" x14ac:dyDescent="0.3">
      <c r="A22" s="312"/>
      <c r="B22" s="161" t="s">
        <v>232</v>
      </c>
      <c r="C22" s="161" t="s">
        <v>233</v>
      </c>
      <c r="D22" s="184">
        <v>6200</v>
      </c>
      <c r="E22" s="184">
        <v>7175.07</v>
      </c>
      <c r="F22" s="166">
        <v>2850</v>
      </c>
      <c r="G22" s="196">
        <v>1200</v>
      </c>
      <c r="H22" s="163"/>
      <c r="I22" s="164"/>
      <c r="J22" s="165"/>
      <c r="L22"/>
    </row>
    <row r="23" spans="1:256" ht="15" customHeight="1" x14ac:dyDescent="0.3">
      <c r="A23" s="313"/>
      <c r="B23" s="38" t="s">
        <v>206</v>
      </c>
      <c r="C23" s="38" t="s">
        <v>128</v>
      </c>
      <c r="D23" s="184">
        <f>SUM(D20:D22)</f>
        <v>52549.82</v>
      </c>
      <c r="E23" s="184">
        <f>SUM(E20:E22)</f>
        <v>45835.409999999996</v>
      </c>
      <c r="F23" s="111">
        <f>SUM(F16:F22)</f>
        <v>51050</v>
      </c>
      <c r="G23" s="196">
        <f>SUM(G20:G22)</f>
        <v>46920</v>
      </c>
      <c r="H23" s="145">
        <f>SUM(H16:H22)</f>
        <v>54150</v>
      </c>
      <c r="I23" s="110">
        <f>SUM(I16:I22)</f>
        <v>55250</v>
      </c>
      <c r="J23" s="144">
        <f>SUM(J16:J22)</f>
        <v>55250</v>
      </c>
      <c r="L23"/>
    </row>
    <row r="24" spans="1:256" ht="15" thickBot="1" x14ac:dyDescent="0.35">
      <c r="A24" s="338" t="s">
        <v>219</v>
      </c>
      <c r="B24" s="339"/>
      <c r="C24" s="339"/>
      <c r="D24" s="339"/>
      <c r="E24" s="343"/>
      <c r="F24" s="339"/>
      <c r="G24" s="343"/>
      <c r="H24" s="339"/>
      <c r="I24" s="339"/>
      <c r="J24" s="339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8"/>
      <c r="AF24" s="339"/>
      <c r="AG24" s="339"/>
      <c r="AH24" s="339"/>
      <c r="AI24" s="339"/>
      <c r="AJ24" s="339"/>
      <c r="AK24" s="339"/>
      <c r="AL24" s="339"/>
      <c r="AM24" s="339"/>
      <c r="AN24" s="339"/>
      <c r="AO24" s="338"/>
      <c r="AP24" s="339"/>
      <c r="AQ24" s="339"/>
      <c r="AR24" s="339"/>
      <c r="AS24" s="339"/>
      <c r="AT24" s="339"/>
      <c r="AU24" s="339"/>
      <c r="AV24" s="339"/>
      <c r="AW24" s="339"/>
      <c r="AX24" s="339"/>
      <c r="AY24" s="338"/>
      <c r="AZ24" s="339"/>
      <c r="BA24" s="339"/>
      <c r="BB24" s="339"/>
      <c r="BC24" s="339"/>
      <c r="BD24" s="339"/>
      <c r="BE24" s="339"/>
      <c r="BF24" s="339"/>
      <c r="BG24" s="339"/>
      <c r="BH24" s="339"/>
      <c r="BI24" s="338"/>
      <c r="BJ24" s="339"/>
      <c r="BK24" s="339"/>
      <c r="BL24" s="339"/>
      <c r="BM24" s="339"/>
      <c r="BN24" s="339"/>
      <c r="BO24" s="339"/>
      <c r="BP24" s="339"/>
      <c r="BQ24" s="339"/>
      <c r="BR24" s="339"/>
      <c r="BS24" s="338"/>
      <c r="BT24" s="339"/>
      <c r="BU24" s="339"/>
      <c r="BV24" s="339"/>
      <c r="BW24" s="339"/>
      <c r="BX24" s="339"/>
      <c r="BY24" s="339"/>
      <c r="BZ24" s="339"/>
      <c r="CA24" s="339"/>
      <c r="CB24" s="339"/>
      <c r="CC24" s="338"/>
      <c r="CD24" s="339"/>
      <c r="CE24" s="339"/>
      <c r="CF24" s="339"/>
      <c r="CG24" s="339"/>
      <c r="CH24" s="339"/>
      <c r="CI24" s="339"/>
      <c r="CJ24" s="339"/>
      <c r="CK24" s="339"/>
      <c r="CL24" s="339"/>
      <c r="CM24" s="338"/>
      <c r="CN24" s="339"/>
      <c r="CO24" s="339"/>
      <c r="CP24" s="339"/>
      <c r="CQ24" s="339"/>
      <c r="CR24" s="339"/>
      <c r="CS24" s="339"/>
      <c r="CT24" s="339"/>
      <c r="CU24" s="339"/>
      <c r="CV24" s="339"/>
      <c r="CW24" s="338"/>
      <c r="CX24" s="339"/>
      <c r="CY24" s="339"/>
      <c r="CZ24" s="339"/>
      <c r="DA24" s="339"/>
      <c r="DB24" s="339"/>
      <c r="DC24" s="339"/>
      <c r="DD24" s="339"/>
      <c r="DE24" s="339"/>
      <c r="DF24" s="339"/>
      <c r="DG24" s="338"/>
      <c r="DH24" s="339"/>
      <c r="DI24" s="339"/>
      <c r="DJ24" s="339"/>
      <c r="DK24" s="339"/>
      <c r="DL24" s="339"/>
      <c r="DM24" s="339"/>
      <c r="DN24" s="339"/>
      <c r="DO24" s="339"/>
      <c r="DP24" s="339"/>
      <c r="DQ24" s="338"/>
      <c r="DR24" s="339"/>
      <c r="DS24" s="339"/>
      <c r="DT24" s="339"/>
      <c r="DU24" s="339"/>
      <c r="DV24" s="339"/>
      <c r="DW24" s="339"/>
      <c r="DX24" s="339"/>
      <c r="DY24" s="339"/>
      <c r="DZ24" s="339"/>
      <c r="EA24" s="338"/>
      <c r="EB24" s="339"/>
      <c r="EC24" s="339"/>
      <c r="ED24" s="339"/>
      <c r="EE24" s="339"/>
      <c r="EF24" s="339"/>
      <c r="EG24" s="339"/>
      <c r="EH24" s="339"/>
      <c r="EI24" s="339"/>
      <c r="EJ24" s="339"/>
      <c r="EK24" s="338"/>
      <c r="EL24" s="339"/>
      <c r="EM24" s="339"/>
      <c r="EN24" s="339"/>
      <c r="EO24" s="339"/>
      <c r="EP24" s="339"/>
      <c r="EQ24" s="339"/>
      <c r="ER24" s="339"/>
      <c r="ES24" s="339"/>
      <c r="ET24" s="339"/>
      <c r="EU24" s="338"/>
      <c r="EV24" s="339"/>
      <c r="EW24" s="339"/>
      <c r="EX24" s="339"/>
      <c r="EY24" s="339"/>
      <c r="EZ24" s="339"/>
      <c r="FA24" s="339"/>
      <c r="FB24" s="339"/>
      <c r="FC24" s="339"/>
      <c r="FD24" s="339"/>
      <c r="FE24" s="338"/>
      <c r="FF24" s="339"/>
      <c r="FG24" s="339"/>
      <c r="FH24" s="339"/>
      <c r="FI24" s="339"/>
      <c r="FJ24" s="339"/>
      <c r="FK24" s="339"/>
      <c r="FL24" s="339"/>
      <c r="FM24" s="339"/>
      <c r="FN24" s="339"/>
      <c r="FO24" s="338"/>
      <c r="FP24" s="339"/>
      <c r="FQ24" s="339"/>
      <c r="FR24" s="339"/>
      <c r="FS24" s="339"/>
      <c r="FT24" s="339"/>
      <c r="FU24" s="339"/>
      <c r="FV24" s="339"/>
      <c r="FW24" s="339"/>
      <c r="FX24" s="339"/>
      <c r="FY24" s="338"/>
      <c r="FZ24" s="339"/>
      <c r="GA24" s="339"/>
      <c r="GB24" s="339"/>
      <c r="GC24" s="339"/>
      <c r="GD24" s="339"/>
      <c r="GE24" s="339"/>
      <c r="GF24" s="339"/>
      <c r="GG24" s="339"/>
      <c r="GH24" s="339"/>
      <c r="GI24" s="338"/>
      <c r="GJ24" s="339"/>
      <c r="GK24" s="339"/>
      <c r="GL24" s="339"/>
      <c r="GM24" s="339"/>
      <c r="GN24" s="339"/>
      <c r="GO24" s="339"/>
      <c r="GP24" s="339"/>
      <c r="GQ24" s="339"/>
      <c r="GR24" s="339"/>
      <c r="GS24" s="338"/>
      <c r="GT24" s="339"/>
      <c r="GU24" s="339"/>
      <c r="GV24" s="339"/>
      <c r="GW24" s="339"/>
      <c r="GX24" s="339"/>
      <c r="GY24" s="339"/>
      <c r="GZ24" s="339"/>
      <c r="HA24" s="339"/>
      <c r="HB24" s="339"/>
      <c r="HC24" s="338"/>
      <c r="HD24" s="339"/>
      <c r="HE24" s="339"/>
      <c r="HF24" s="339"/>
      <c r="HG24" s="339"/>
      <c r="HH24" s="339"/>
      <c r="HI24" s="339"/>
      <c r="HJ24" s="339"/>
      <c r="HK24" s="339"/>
      <c r="HL24" s="339"/>
      <c r="HM24" s="338"/>
      <c r="HN24" s="339"/>
      <c r="HO24" s="339"/>
      <c r="HP24" s="339"/>
      <c r="HQ24" s="339"/>
      <c r="HR24" s="339"/>
      <c r="HS24" s="339"/>
      <c r="HT24" s="339"/>
      <c r="HU24" s="339"/>
      <c r="HV24" s="339"/>
      <c r="HW24" s="338"/>
      <c r="HX24" s="339"/>
      <c r="HY24" s="339"/>
      <c r="HZ24" s="339"/>
      <c r="IA24" s="339"/>
      <c r="IB24" s="339"/>
      <c r="IC24" s="339"/>
      <c r="ID24" s="339"/>
      <c r="IE24" s="339"/>
      <c r="IF24" s="339"/>
      <c r="IG24" s="338"/>
      <c r="IH24" s="339"/>
      <c r="II24" s="339"/>
      <c r="IJ24" s="339"/>
      <c r="IK24" s="339"/>
      <c r="IL24" s="339"/>
      <c r="IM24" s="339"/>
      <c r="IN24" s="339"/>
      <c r="IO24" s="339"/>
      <c r="IP24" s="339"/>
      <c r="IQ24" s="338"/>
      <c r="IR24" s="339"/>
      <c r="IS24" s="339"/>
      <c r="IT24" s="339"/>
      <c r="IU24" s="339"/>
      <c r="IV24" s="339"/>
    </row>
    <row r="25" spans="1:256" s="91" customFormat="1" ht="15" customHeight="1" thickBot="1" x14ac:dyDescent="0.35">
      <c r="A25" s="225" t="s">
        <v>194</v>
      </c>
      <c r="B25" s="87" t="s">
        <v>177</v>
      </c>
      <c r="C25" s="98" t="s">
        <v>54</v>
      </c>
      <c r="D25" s="213">
        <v>120</v>
      </c>
      <c r="E25" s="213">
        <v>240</v>
      </c>
      <c r="F25" s="308">
        <v>2000</v>
      </c>
      <c r="G25" s="201">
        <v>400</v>
      </c>
      <c r="H25" s="314">
        <v>2000</v>
      </c>
      <c r="I25" s="319">
        <v>1000</v>
      </c>
      <c r="J25" s="316">
        <v>1000</v>
      </c>
      <c r="K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91" customFormat="1" ht="15" customHeight="1" x14ac:dyDescent="0.3">
      <c r="A26" s="226"/>
      <c r="B26" s="87" t="s">
        <v>169</v>
      </c>
      <c r="C26" s="33" t="s">
        <v>76</v>
      </c>
      <c r="D26" s="213">
        <v>0</v>
      </c>
      <c r="E26" s="213">
        <v>0</v>
      </c>
      <c r="F26" s="309"/>
      <c r="G26" s="201">
        <v>0</v>
      </c>
      <c r="H26" s="322"/>
      <c r="I26" s="320"/>
      <c r="J26" s="317"/>
      <c r="K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91" customFormat="1" ht="15" customHeight="1" x14ac:dyDescent="0.3">
      <c r="A27" s="226"/>
      <c r="B27" s="87" t="s">
        <v>229</v>
      </c>
      <c r="C27" s="98" t="s">
        <v>230</v>
      </c>
      <c r="D27" s="213">
        <v>12</v>
      </c>
      <c r="E27" s="213">
        <v>26.4</v>
      </c>
      <c r="F27" s="309"/>
      <c r="G27" s="201">
        <v>44</v>
      </c>
      <c r="H27" s="322"/>
      <c r="I27" s="320"/>
      <c r="J27" s="317"/>
      <c r="K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91" customFormat="1" ht="15" customHeight="1" x14ac:dyDescent="0.3">
      <c r="A28" s="226"/>
      <c r="B28" s="87" t="s">
        <v>83</v>
      </c>
      <c r="C28" s="98" t="s">
        <v>231</v>
      </c>
      <c r="D28" s="213">
        <v>29.94</v>
      </c>
      <c r="E28" s="213">
        <v>59.88</v>
      </c>
      <c r="F28" s="309"/>
      <c r="G28" s="201">
        <v>99.8</v>
      </c>
      <c r="H28" s="322"/>
      <c r="I28" s="320"/>
      <c r="J28" s="317"/>
      <c r="K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91" customFormat="1" x14ac:dyDescent="0.3">
      <c r="A29" s="226"/>
      <c r="B29" s="35" t="s">
        <v>56</v>
      </c>
      <c r="C29" s="36" t="s">
        <v>57</v>
      </c>
      <c r="D29" s="213">
        <v>0</v>
      </c>
      <c r="E29" s="213">
        <v>0</v>
      </c>
      <c r="F29" s="309"/>
      <c r="G29" s="201">
        <v>0</v>
      </c>
      <c r="H29" s="322"/>
      <c r="I29" s="320"/>
      <c r="J29" s="317"/>
      <c r="K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91" customFormat="1" x14ac:dyDescent="0.3">
      <c r="A30" s="226"/>
      <c r="B30" s="35" t="s">
        <v>58</v>
      </c>
      <c r="C30" s="99" t="s">
        <v>216</v>
      </c>
      <c r="D30" s="213">
        <v>968.81</v>
      </c>
      <c r="E30" s="213">
        <v>595.08000000000004</v>
      </c>
      <c r="F30" s="309"/>
      <c r="G30" s="201">
        <v>0</v>
      </c>
      <c r="H30" s="322"/>
      <c r="I30" s="320"/>
      <c r="J30" s="317"/>
      <c r="K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91" customFormat="1" x14ac:dyDescent="0.3">
      <c r="A31" s="226"/>
      <c r="B31" s="35" t="s">
        <v>60</v>
      </c>
      <c r="C31" s="36" t="s">
        <v>61</v>
      </c>
      <c r="D31" s="213">
        <v>468.26</v>
      </c>
      <c r="E31" s="213">
        <v>544.24</v>
      </c>
      <c r="F31" s="309"/>
      <c r="G31" s="201">
        <v>199.25</v>
      </c>
      <c r="H31" s="322"/>
      <c r="I31" s="320"/>
      <c r="J31" s="317"/>
      <c r="K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91" customFormat="1" x14ac:dyDescent="0.3">
      <c r="A32" s="231"/>
      <c r="B32" s="35" t="s">
        <v>62</v>
      </c>
      <c r="C32" s="36" t="s">
        <v>63</v>
      </c>
      <c r="D32" s="213">
        <v>40</v>
      </c>
      <c r="E32" s="213">
        <v>40</v>
      </c>
      <c r="F32" s="309"/>
      <c r="G32" s="196">
        <v>0</v>
      </c>
      <c r="H32" s="322"/>
      <c r="I32" s="320"/>
      <c r="J32" s="317"/>
      <c r="K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s="91" customFormat="1" x14ac:dyDescent="0.3">
      <c r="A33" s="231"/>
      <c r="B33" s="86" t="s">
        <v>65</v>
      </c>
      <c r="C33" s="99" t="s">
        <v>66</v>
      </c>
      <c r="D33" s="213">
        <v>113.1</v>
      </c>
      <c r="E33" s="213">
        <v>100</v>
      </c>
      <c r="F33" s="309"/>
      <c r="G33" s="196">
        <v>37.68</v>
      </c>
      <c r="H33" s="322"/>
      <c r="I33" s="320"/>
      <c r="J33" s="317"/>
      <c r="K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91" customFormat="1" x14ac:dyDescent="0.3">
      <c r="A34" s="231"/>
      <c r="B34" s="86" t="s">
        <v>67</v>
      </c>
      <c r="C34" s="99" t="s">
        <v>234</v>
      </c>
      <c r="D34" s="213">
        <v>160.02000000000001</v>
      </c>
      <c r="E34" s="213">
        <v>0</v>
      </c>
      <c r="F34" s="309"/>
      <c r="G34" s="196">
        <v>546.20000000000005</v>
      </c>
      <c r="H34" s="322"/>
      <c r="I34" s="320"/>
      <c r="J34" s="317"/>
      <c r="K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s="91" customFormat="1" x14ac:dyDescent="0.3">
      <c r="A35" s="231"/>
      <c r="B35" s="35" t="s">
        <v>67</v>
      </c>
      <c r="C35" s="36" t="s">
        <v>68</v>
      </c>
      <c r="D35" s="213">
        <v>2340.2600000000002</v>
      </c>
      <c r="E35" s="213">
        <v>2341.69</v>
      </c>
      <c r="F35" s="310"/>
      <c r="G35" s="201">
        <v>0</v>
      </c>
      <c r="H35" s="323"/>
      <c r="I35" s="321"/>
      <c r="J35" s="318"/>
      <c r="K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91" customFormat="1" ht="18" x14ac:dyDescent="0.35">
      <c r="A36" s="231"/>
      <c r="B36" s="161" t="s">
        <v>204</v>
      </c>
      <c r="C36" s="161" t="s">
        <v>129</v>
      </c>
      <c r="D36" s="185">
        <f>SUM(D25:D35)</f>
        <v>4252.3900000000003</v>
      </c>
      <c r="E36" s="213">
        <f>SUM(E25:E35)</f>
        <v>3947.29</v>
      </c>
      <c r="F36" s="162">
        <f>F25</f>
        <v>2000</v>
      </c>
      <c r="G36" s="202">
        <f>SUM(G25:G35)</f>
        <v>1326.9299999999998</v>
      </c>
      <c r="H36" s="163">
        <f>SUM(H25:H35)</f>
        <v>2000</v>
      </c>
      <c r="I36" s="164">
        <f>SUM(I25:I35)</f>
        <v>1000</v>
      </c>
      <c r="J36" s="165">
        <f>SUM(J25:J35)</f>
        <v>1000</v>
      </c>
      <c r="K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9.25" customHeight="1" thickBot="1" x14ac:dyDescent="0.35">
      <c r="A37" s="132" t="s">
        <v>196</v>
      </c>
      <c r="B37" s="130"/>
      <c r="C37" s="130"/>
      <c r="D37" s="133">
        <f>SUM(D23,D36)</f>
        <v>56802.21</v>
      </c>
      <c r="E37" s="214">
        <f>SUM(E36+E23)</f>
        <v>49782.7</v>
      </c>
      <c r="F37" s="133">
        <f>SUM(F23,F36)</f>
        <v>53050</v>
      </c>
      <c r="G37" s="133">
        <f>SUM(G23,G36)</f>
        <v>48246.93</v>
      </c>
      <c r="H37" s="168">
        <f>H23+H36</f>
        <v>56150</v>
      </c>
      <c r="I37" s="169">
        <f>I23+I36</f>
        <v>56250</v>
      </c>
      <c r="J37" s="176">
        <f>J23+J36</f>
        <v>56250</v>
      </c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  <c r="EO37" s="131"/>
      <c r="EP37" s="131"/>
      <c r="EQ37" s="131"/>
      <c r="ER37" s="131"/>
      <c r="ES37" s="131"/>
      <c r="ET37" s="131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131"/>
      <c r="FF37" s="131"/>
      <c r="FG37" s="131"/>
      <c r="FH37" s="131"/>
      <c r="FI37" s="131"/>
      <c r="FJ37" s="131"/>
      <c r="FK37" s="131"/>
      <c r="FL37" s="131"/>
      <c r="FM37" s="131"/>
      <c r="FN37" s="131"/>
      <c r="FO37" s="131"/>
      <c r="FP37" s="131"/>
      <c r="FQ37" s="131"/>
      <c r="FR37" s="131"/>
      <c r="FS37" s="131"/>
      <c r="FT37" s="131"/>
      <c r="FU37" s="131"/>
      <c r="FV37" s="131"/>
      <c r="FW37" s="131"/>
      <c r="FX37" s="131"/>
      <c r="FY37" s="131"/>
      <c r="FZ37" s="131"/>
      <c r="GA37" s="131"/>
      <c r="GB37" s="131"/>
      <c r="GC37" s="131"/>
      <c r="GD37" s="131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  <c r="IE37" s="131"/>
      <c r="IF37" s="131"/>
      <c r="IG37" s="131"/>
      <c r="IH37" s="131"/>
      <c r="II37" s="131"/>
      <c r="IJ37" s="131"/>
      <c r="IK37" s="131"/>
      <c r="IL37" s="131"/>
      <c r="IM37" s="131"/>
      <c r="IN37" s="131"/>
      <c r="IO37" s="131"/>
      <c r="IP37" s="131"/>
      <c r="IQ37" s="131"/>
      <c r="IR37" s="131"/>
      <c r="IS37" s="131"/>
      <c r="IT37" s="131"/>
      <c r="IU37" s="131"/>
      <c r="IV37" s="131"/>
    </row>
    <row r="38" spans="1:256" s="78" customFormat="1" x14ac:dyDescent="0.3">
      <c r="A38" s="88"/>
      <c r="B38" s="88"/>
      <c r="C38" s="89"/>
      <c r="D38" s="114"/>
      <c r="E38" s="116"/>
      <c r="F38" s="112"/>
      <c r="G38" s="112"/>
      <c r="H38" s="146"/>
      <c r="I38" s="54"/>
      <c r="J38" s="54"/>
      <c r="L38" s="92"/>
    </row>
    <row r="39" spans="1:256" s="78" customFormat="1" x14ac:dyDescent="0.3">
      <c r="D39" s="115"/>
      <c r="E39" s="95"/>
      <c r="F39" s="113"/>
      <c r="G39" s="113"/>
      <c r="H39" s="147"/>
      <c r="I39" s="85"/>
      <c r="J39" s="94"/>
      <c r="L39" s="92"/>
    </row>
    <row r="40" spans="1:256" s="78" customFormat="1" ht="21" x14ac:dyDescent="0.4">
      <c r="D40" s="115"/>
      <c r="E40" s="117"/>
      <c r="F40" s="113"/>
      <c r="G40" s="113"/>
      <c r="H40" s="148"/>
      <c r="I40" s="85"/>
      <c r="J40" s="85"/>
      <c r="L40" s="92"/>
    </row>
    <row r="41" spans="1:256" s="78" customFormat="1" ht="21" x14ac:dyDescent="0.4">
      <c r="D41" s="115"/>
      <c r="E41" s="117"/>
      <c r="F41" s="113"/>
      <c r="G41" s="140"/>
      <c r="H41" s="149"/>
      <c r="I41" s="85"/>
      <c r="J41" s="85"/>
      <c r="L41" s="92"/>
    </row>
    <row r="42" spans="1:256" s="78" customFormat="1" ht="21" x14ac:dyDescent="0.4">
      <c r="D42" s="115"/>
      <c r="E42" s="95"/>
      <c r="F42" s="113"/>
      <c r="G42" s="138"/>
      <c r="H42" s="150"/>
      <c r="I42" s="85"/>
      <c r="J42" s="85"/>
      <c r="L42" s="92"/>
    </row>
    <row r="43" spans="1:256" s="78" customFormat="1" ht="21" x14ac:dyDescent="0.4">
      <c r="D43" s="115"/>
      <c r="E43" s="95"/>
      <c r="F43" s="113"/>
      <c r="G43" s="137"/>
      <c r="H43" s="151"/>
      <c r="I43" s="85"/>
      <c r="J43" s="85"/>
      <c r="L43" s="92"/>
    </row>
    <row r="44" spans="1:256" s="78" customFormat="1" ht="21" x14ac:dyDescent="0.4">
      <c r="D44" s="115"/>
      <c r="E44" s="95"/>
      <c r="F44" s="113"/>
      <c r="G44" s="139"/>
      <c r="H44" s="152"/>
      <c r="I44" s="85"/>
      <c r="J44" s="85"/>
      <c r="L44" s="92"/>
    </row>
    <row r="45" spans="1:256" s="78" customFormat="1" ht="21" x14ac:dyDescent="0.4">
      <c r="D45" s="115"/>
      <c r="E45" s="95"/>
      <c r="F45" s="113"/>
      <c r="G45" s="135"/>
      <c r="H45" s="148"/>
      <c r="I45" s="85"/>
      <c r="J45" s="85"/>
      <c r="L45" s="92"/>
    </row>
    <row r="46" spans="1:256" s="78" customFormat="1" ht="21" x14ac:dyDescent="0.4">
      <c r="D46" s="115"/>
      <c r="E46" s="95"/>
      <c r="F46" s="113"/>
      <c r="G46" s="134"/>
      <c r="H46" s="153"/>
      <c r="I46" s="85"/>
      <c r="J46" s="85"/>
      <c r="L46" s="92"/>
    </row>
    <row r="47" spans="1:256" s="78" customFormat="1" ht="21" x14ac:dyDescent="0.4">
      <c r="D47" s="115"/>
      <c r="E47" s="95"/>
      <c r="F47" s="113"/>
      <c r="G47" s="141"/>
      <c r="H47" s="154"/>
      <c r="I47" s="85"/>
      <c r="J47" s="85"/>
      <c r="L47" s="91"/>
      <c r="M47"/>
      <c r="N47"/>
      <c r="O47"/>
    </row>
    <row r="48" spans="1:256" ht="21" x14ac:dyDescent="0.4">
      <c r="G48" s="142"/>
      <c r="H48" s="155"/>
      <c r="I48" s="94"/>
    </row>
    <row r="49" spans="7:8" ht="21" x14ac:dyDescent="0.4">
      <c r="G49" s="136"/>
      <c r="H49" s="156"/>
    </row>
  </sheetData>
  <mergeCells count="43">
    <mergeCell ref="A4:J4"/>
    <mergeCell ref="FO24:FX24"/>
    <mergeCell ref="FY24:GH24"/>
    <mergeCell ref="GI24:GR24"/>
    <mergeCell ref="GS24:HB24"/>
    <mergeCell ref="DQ24:DZ24"/>
    <mergeCell ref="EA24:EJ24"/>
    <mergeCell ref="EK24:ET24"/>
    <mergeCell ref="EU24:FD24"/>
    <mergeCell ref="FE24:FN24"/>
    <mergeCell ref="CW24:DF24"/>
    <mergeCell ref="A24:J24"/>
    <mergeCell ref="DG24:DP24"/>
    <mergeCell ref="CC24:CL24"/>
    <mergeCell ref="K24:T24"/>
    <mergeCell ref="U24:AD24"/>
    <mergeCell ref="HM24:HV24"/>
    <mergeCell ref="HW24:IF24"/>
    <mergeCell ref="IG24:IP24"/>
    <mergeCell ref="IQ24:IV24"/>
    <mergeCell ref="HC24:HL24"/>
    <mergeCell ref="AE24:AN24"/>
    <mergeCell ref="AO24:AX24"/>
    <mergeCell ref="AY24:BH24"/>
    <mergeCell ref="BI24:BR24"/>
    <mergeCell ref="CM24:CV24"/>
    <mergeCell ref="BS24:CB24"/>
    <mergeCell ref="A1:J1"/>
    <mergeCell ref="A2:J2"/>
    <mergeCell ref="F5:F15"/>
    <mergeCell ref="A25:A36"/>
    <mergeCell ref="F16:F19"/>
    <mergeCell ref="F25:F35"/>
    <mergeCell ref="A5:A23"/>
    <mergeCell ref="H5:H15"/>
    <mergeCell ref="J25:J35"/>
    <mergeCell ref="I25:I35"/>
    <mergeCell ref="H25:H35"/>
    <mergeCell ref="I5:I15"/>
    <mergeCell ref="J5:J15"/>
    <mergeCell ref="H16:H19"/>
    <mergeCell ref="I16:I19"/>
    <mergeCell ref="J16:J19"/>
  </mergeCells>
  <printOptions horizontalCentered="1" verticalCentered="1"/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Príjmy</vt:lpstr>
      <vt:lpstr>Výdavky</vt:lpstr>
      <vt:lpstr>Úprava</vt:lpstr>
      <vt:lpstr>Príjmy 2026</vt:lpstr>
      <vt:lpstr>2026 vydavky</vt:lpstr>
      <vt:lpstr>'2026 vydavky'!Oblasť_tlače</vt:lpstr>
      <vt:lpstr>'Príjmy 2026'!Oblasť_tlače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KISANTAL Karol</cp:lastModifiedBy>
  <cp:lastPrinted>2024-11-27T07:24:17Z</cp:lastPrinted>
  <dcterms:created xsi:type="dcterms:W3CDTF">2012-11-30T15:27:10Z</dcterms:created>
  <dcterms:modified xsi:type="dcterms:W3CDTF">2025-09-19T08:01:36Z</dcterms:modified>
</cp:coreProperties>
</file>